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<sst xmlns="http://schemas.openxmlformats.org/spreadsheetml/2006/main" count="10241" uniqueCount="5036">
  <si>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</si>
  <si>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</si>
  <si>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</si>
  <si>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</si>
  <si>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</si>
  <si>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</si>
  <si>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</si>
  <si>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</si>
  <si>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</si>
  <si>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</si>
  <si>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</si>
  <si>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</si>
  <si>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</si>
  <si>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</si>
  <si>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</si>
  <si>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</si>
  <si>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</si>
  <si>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</si>
  <si>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</si>
  <si>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</si>
  <si>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</si>
  <si>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</si>
  <si>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</si>
  <si>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</si>
  <si>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</si>
  <si>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</si>
  <si>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</si>
  <si>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</si>
  <si>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</si>
  <si>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</si>
  <si>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</si>
  <si>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</si>
  <si>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</si>
  <si>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</si>
  <si>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</si>
  <si>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</si>
  <si>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</si>
  <si>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</si>
  <si>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</si>
  <si>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</si>
  <si>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</si>
  <si>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</si>
  <si>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</si>
  <si>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</si>
  <si>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</si>
  <si>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</si>
  <si>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</si>
  <si>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</si>
  <si>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</si>
  <si>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</si>
  <si>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</si>
  <si>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</si>
  <si>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</si>
  <si>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</si>
  <si>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</si>
  <si>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</si>
  <si>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</si>
  <si>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</si>
  <si>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</si>
  <si>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</si>
  <si>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</si>
  <si>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</si>
  <si>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</si>
  <si>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</si>
  <si>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</si>
  <si>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</si>
  <si>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</si>
  <si>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</si>
  <si>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</si>
  <si>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</si>
  <si>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</si>
  <si>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</si>
  <si>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</si>
  <si>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</si>
  <si>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</si>
  <si>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</si>
  <si>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</si>
  <si>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</si>
  <si>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</si>
  <si>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</si>
  <si>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</si>
  <si>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</si>
  <si>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</si>
  <si>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</si>
  <si>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</si>
  <si>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</si>
  <si>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</si>
  <si>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</si>
  <si>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</si>
  <si>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</si>
  <si>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</si>
  <si>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</si>
  <si>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</si>
  <si>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</si>
  <si>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</si>
  <si>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</si>
  <si>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</si>
  <si>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</si>
  <si>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</si>
  <si>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</si>
  <si>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</si>
  <si>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</si>
  <si>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</si>
  <si>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</si>
  <si>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</si>
  <si>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</si>
  <si>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</si>
  <si>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</si>
  <si>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</si>
  <si>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</si>
  <si>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</si>
  <si>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</si>
  <si>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</si>
  <si>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</si>
  <si>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</si>
  <si>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</si>
  <si>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</si>
  <si>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</si>
  <si>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</si>
  <si>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</si>
  <si>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</si>
  <si>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</si>
  <si>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</si>
  <si>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</si>
  <si>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</si>
  <si>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</si>
  <si>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</si>
  <si>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</si>
  <si>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</si>
  <si>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</si>
  <si>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</si>
  <si>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</si>
  <si>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</si>
  <si>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</si>
  <si>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</si>
  <si>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</si>
  <si>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</si>
  <si>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</si>
  <si>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</si>
  <si>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</si>
  <si>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</si>
  <si>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</si>
  <si>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</si>
  <si>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</si>
  <si>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</si>
  <si>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</si>
  <si>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</si>
  <si>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</si>
  <si>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</si>
  <si>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</si>
  <si>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</si>
  <si>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</si>
  <si>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</si>
  <si>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</si>
  <si>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</si>
  <si>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</si>
  <si>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</si>
  <si>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</si>
  <si>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</si>
  <si>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</si>
  <si>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</si>
  <si>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</si>
  <si>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</si>
  <si>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</si>
  <si>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</si>
  <si>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</si>
  <si>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</si>
  <si>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</si>
  <si>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</si>
  <si>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</si>
  <si>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</si>
  <si>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</si>
  <si>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</si>
  <si>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</si>
  <si>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</si>
  <si>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</si>
  <si>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</si>
  <si>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</si>
  <si>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</si>
  <si>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</si>
  <si>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</si>
  <si>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</si>
  <si>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</si>
  <si>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</si>
  <si>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</si>
  <si>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</si>
  <si>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</si>
  <si>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</si>
  <si>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</si>
  <si>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</si>
  <si>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</si>
  <si>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</si>
  <si>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</si>
  <si>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</si>
  <si>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</si>
  <si>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</si>
  <si>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</si>
  <si>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</si>
  <si>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</si>
  <si>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</si>
  <si>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</si>
  <si>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</si>
  <si>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</si>
  <si>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</si>
  <si>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</si>
  <si>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</si>
  <si>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</si>
  <si>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</si>
  <si>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</si>
  <si>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</si>
  <si>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</si>
  <si>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</si>
  <si>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</si>
  <si>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</si>
  <si>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</si>
  <si>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</si>
  <si>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</si>
  <si>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</si>
  <si>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</si>
  <si>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</si>
  <si>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</si>
  <si>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</si>
  <si>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</si>
  <si>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</si>
  <si>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</si>
  <si>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</si>
  <si>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</si>
  <si>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</si>
  <si>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</si>
  <si>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</si>
  <si>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</si>
  <si>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</si>
  <si>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</si>
  <si>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</si>
  <si>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</si>
  <si>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</si>
  <si>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</si>
  <si>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</si>
  <si>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</si>
  <si>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</si>
  <si>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</si>
  <si>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</si>
  <si>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</si>
  <si>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</si>
  <si>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</si>
  <si>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</si>
  <si>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</si>
  <si>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</si>
  <si>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</si>
  <si>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</si>
  <si>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</si>
  <si>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</si>
  <si>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</si>
  <si>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</si>
  <si>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</si>
  <si>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</si>
  <si>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</si>
  <si>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</si>
  <si>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</si>
  <si>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</si>
  <si>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</si>
  <si>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</si>
  <si>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</si>
  <si>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</si>
  <si>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</si>
  <si>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</si>
  <si>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</si>
  <si>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</si>
  <si>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</si>
  <si>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</si>
  <si>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</si>
  <si>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</si>
  <si>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</si>
  <si>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</si>
  <si>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</si>
  <si>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</si>
  <si>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</si>
  <si>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</si>
  <si>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</si>
  <si>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</si>
  <si>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</si>
  <si>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</si>
  <si>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</si>
  <si>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</si>
  <si>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</si>
  <si>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</si>
  <si>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</si>
  <si>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</si>
  <si>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</si>
  <si>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</si>
  <si>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</si>
  <si>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</si>
  <si>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</si>
  <si>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</si>
  <si>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</si>
  <si>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</si>
  <si>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</si>
  <si>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</si>
  <si>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</si>
  <si>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</si>
  <si>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</si>
  <si>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</si>
  <si>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</si>
  <si>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</si>
  <si>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</si>
  <si>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</si>
  <si>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</si>
  <si>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</si>
  <si>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</si>
  <si>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</si>
  <si>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</si>
  <si>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</si>
  <si>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</si>
  <si>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</si>
  <si>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</si>
  <si>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</si>
  <si>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</si>
  <si>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</si>
  <si>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</si>
  <si>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</si>
  <si>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</si>
  <si>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</si>
  <si>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</si>
  <si>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</si>
  <si>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</si>
  <si>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</si>
  <si>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</si>
  <si>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</si>
  <si>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</si>
  <si>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</si>
  <si>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</si>
  <si>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</si>
  <si>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</si>
  <si>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</si>
  <si>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</si>
  <si>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</si>
  <si>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</si>
  <si>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</si>
  <si>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</si>
  <si>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</si>
  <si>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</si>
  <si>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</si>
  <si>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</si>
  <si>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</si>
  <si>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</si>
  <si>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</si>
  <si>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</si>
  <si>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</si>
  <si>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</si>
  <si>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</si>
  <si>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</si>
  <si>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</si>
  <si>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</si>
  <si>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</si>
  <si>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</si>
  <si>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</si>
  <si>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</si>
  <si>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</si>
  <si>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</si>
  <si>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</si>
  <si>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</si>
  <si>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</si>
  <si>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</si>
  <si>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</si>
  <si>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</si>
  <si>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</si>
  <si>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</si>
  <si>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</si>
  <si>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</si>
  <si>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</si>
  <si>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</si>
  <si>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</si>
  <si>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</si>
  <si>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</si>
  <si>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</si>
  <si>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</si>
  <si>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</si>
  <si>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</si>
  <si>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</si>
  <si>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</si>
  <si>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</si>
  <si>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</si>
  <si>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</si>
  <si>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</si>
  <si>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</si>
  <si>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</si>
  <si>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</si>
  <si>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</si>
  <si>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</si>
  <si>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</si>
  <si>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</si>
  <si>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</si>
  <si>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</si>
  <si>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</si>
  <si>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</si>
  <si>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</si>
  <si>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</si>
  <si>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</si>
  <si>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</si>
  <si>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</si>
  <si>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</si>
  <si>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</si>
  <si>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</si>
  <si>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</si>
  <si>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</si>
  <si>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</si>
  <si>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</si>
  <si>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</si>
  <si>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</si>
  <si>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</si>
  <si>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</si>
  <si>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</si>
  <si>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</si>
  <si>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</si>
  <si>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</si>
  <si>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</si>
  <si>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</si>
  <si>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</si>
  <si>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</si>
  <si>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</si>
  <si>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</si>
  <si>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</si>
  <si>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</si>
  <si>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</si>
  <si>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</si>
  <si>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</si>
  <si>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</si>
  <si>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</si>
  <si>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</si>
  <si>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</si>
  <si>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</si>
  <si>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</si>
  <si>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</si>
  <si>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</si>
  <si>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</si>
  <si>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</si>
  <si>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</si>
  <si>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</si>
  <si>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</si>
  <si>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</si>
  <si>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</si>
  <si>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</si>
  <si>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</si>
  <si>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</si>
  <si>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</si>
  <si>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</si>
  <si>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</si>
  <si>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</si>
  <si>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</si>
  <si>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</si>
  <si>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</si>
  <si>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</si>
  <si>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</si>
  <si>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</si>
  <si>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</si>
  <si>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</si>
  <si>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</si>
  <si>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</si>
  <si>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</si>
  <si>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</si>
  <si>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</si>
  <si>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</si>
  <si>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</si>
  <si>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</si>
  <si>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</si>
  <si>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</si>
  <si>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</si>
  <si>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</si>
  <si>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</si>
  <si>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</si>
  <si>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</si>
  <si>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</si>
  <si>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</si>
  <si>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</si>
  <si>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</si>
  <si>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</si>
  <si>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</si>
  <si>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</si>
  <si>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</si>
  <si>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</si>
  <si>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</si>
  <si>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</si>
  <si>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</si>
  <si>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</si>
  <si>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</si>
  <si>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</si>
  <si>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</si>
  <si>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</si>
  <si>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</si>
  <si>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</si>
  <si>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</si>
  <si>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</si>
  <si>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</si>
  <si>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</si>
  <si>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</si>
  <si>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</si>
  <si>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</si>
  <si>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</si>
  <si>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</si>
  <si>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</si>
  <si>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</si>
  <si>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</si>
  <si>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</si>
  <si>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</si>
  <si>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</si>
  <si>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</si>
  <si>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</si>
  <si>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</si>
  <si>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</si>
  <si>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</si>
  <si>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</si>
  <si>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</si>
  <si>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</si>
  <si>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</si>
  <si>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</si>
  <si>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</si>
  <si>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</si>
  <si>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</si>
  <si>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</si>
  <si>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</si>
  <si>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</si>
  <si>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</si>
  <si>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</si>
  <si>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</si>
  <si>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</si>
  <si>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</si>
  <si>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</si>
  <si>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</si>
  <si>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</si>
  <si>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</si>
  <si>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</si>
  <si>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</si>
  <si>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</si>
  <si>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</si>
  <si>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</si>
  <si>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</si>
  <si>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</si>
  <si>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</si>
  <si>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</si>
  <si>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</si>
  <si>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</si>
  <si>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</si>
  <si>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</si>
  <si>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</si>
  <si>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</si>
  <si>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</si>
  <si>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</si>
  <si>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</si>
  <si>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</si>
  <si>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</si>
  <si>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</si>
  <si>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</si>
  <si>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</si>
  <si>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</si>
  <si>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</si>
  <si>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</si>
  <si>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</si>
  <si>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</si>
  <si>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</si>
  <si>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</si>
  <si>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</si>
  <si>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</si>
  <si>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</si>
  <si>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</si>
  <si>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</si>
  <si>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</si>
  <si>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</si>
  <si>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</si>
  <si>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</si>
  <si>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</si>
  <si>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</si>
  <si>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</si>
  <si>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</si>
  <si>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</si>
  <si>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</si>
  <si>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</si>
  <si>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</si>
  <si>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</si>
  <si>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</si>
  <si>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</si>
  <si>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</si>
  <si>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</si>
  <si>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</si>
  <si>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</si>
  <si>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</si>
  <si>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</si>
  <si>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</si>
  <si>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</si>
  <si>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</si>
  <si>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</si>
  <si>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</si>
  <si>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</si>
  <si>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</si>
  <si>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</si>
  <si>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</si>
  <si>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</si>
  <si>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</si>
  <si>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</si>
  <si>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</si>
  <si>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</si>
  <si>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</si>
  <si>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</si>
  <si>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</si>
  <si>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</si>
  <si>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</si>
  <si>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</si>
  <si>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</si>
  <si>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</si>
  <si>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</si>
  <si>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</si>
  <si>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</si>
  <si>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</si>
  <si>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</si>
  <si>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</si>
  <si>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</si>
  <si>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</si>
  <si>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</si>
  <si>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</si>
  <si>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</si>
  <si>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</si>
  <si>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</si>
  <si>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</si>
  <si>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</si>
  <si>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</si>
  <si>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</si>
  <si>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</si>
  <si>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</si>
  <si>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</si>
  <si>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</si>
  <si>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</si>
  <si>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</si>
  <si>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</si>
  <si>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</si>
  <si>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</si>
  <si>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</si>
  <si>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</si>
  <si>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</si>
  <si>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</si>
  <si>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</si>
  <si>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</si>
  <si>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</si>
  <si>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</si>
  <si>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</si>
  <si>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</si>
  <si>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</si>
  <si>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</si>
  <si>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</si>
  <si>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</si>
  <si>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</si>
  <si>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</si>
  <si>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</si>
  <si>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</si>
  <si>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</si>
  <si>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</si>
  <si>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</si>
  <si>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</si>
  <si>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</si>
  <si>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</si>
  <si>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</si>
  <si>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</si>
  <si>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</si>
  <si>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</si>
  <si>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</si>
  <si>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</si>
  <si>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</si>
  <si>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</si>
  <si>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</si>
  <si>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</si>
  <si>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</si>
  <si>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</si>
  <si>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</si>
  <si>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</si>
  <si>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</si>
  <si>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</si>
  <si>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</si>
  <si>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</si>
  <si>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</si>
  <si>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</si>
  <si>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</si>
  <si>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</si>
  <si>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</si>
  <si>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</si>
  <si>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</si>
  <si>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</si>
  <si>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</si>
  <si>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</si>
  <si>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</si>
  <si>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</si>
  <si>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</si>
  <si>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</si>
  <si>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</si>
  <si>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</si>
  <si>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</si>
  <si>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</si>
  <si>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</si>
  <si>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</si>
  <si>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</si>
  <si>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</si>
  <si>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</si>
  <si>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</si>
  <si>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</si>
  <si>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</si>
  <si>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</si>
  <si>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</si>
  <si>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</si>
  <si>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</si>
  <si>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</si>
  <si>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</si>
  <si>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</si>
  <si>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</si>
  <si>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</si>
  <si>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</si>
  <si>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</si>
  <si>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</si>
  <si>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</si>
  <si>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</si>
  <si>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</si>
  <si>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</si>
  <si>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</si>
  <si>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</si>
  <si>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</si>
  <si>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</si>
  <si>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</si>
  <si>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</si>
  <si>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</si>
  <si>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</si>
  <si>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</si>
  <si>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</si>
  <si>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</si>
  <si>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</si>
  <si>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</si>
  <si>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</si>
  <si>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</si>
  <si>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</si>
  <si>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</si>
  <si>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</si>
  <si>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</si>
  <si>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</si>
  <si>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</si>
  <si>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</si>
  <si>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</si>
  <si>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</si>
  <si>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</si>
  <si>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</si>
  <si>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</si>
  <si>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</si>
  <si>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</si>
  <si>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</si>
  <si>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</si>
  <si>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</si>
  <si>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</si>
  <si>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</si>
  <si>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</si>
  <si>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</si>
  <si>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</si>
  <si>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</si>
  <si>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</si>
  <si>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</si>
  <si>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</si>
  <si>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</si>
  <si>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</si>
  <si>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</si>
  <si>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</si>
  <si>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</si>
  <si>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</si>
  <si>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</si>
  <si>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</si>
  <si>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</si>
  <si>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</si>
  <si>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</si>
  <si>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</si>
  <si>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</si>
  <si>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</si>
  <si>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</si>
  <si>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</si>
  <si>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</si>
  <si>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</si>
  <si>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</si>
  <si>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</si>
  <si>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</si>
  <si>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</si>
  <si>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</si>
  <si>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</si>
  <si>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</si>
  <si>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</si>
  <si>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</si>
  <si>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</si>
  <si>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</si>
  <si>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</si>
  <si>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</si>
  <si>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</si>
  <si>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</si>
  <si>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</si>
  <si>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</si>
  <si>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</si>
  <si>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</si>
  <si>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</si>
  <si>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</si>
  <si>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</si>
  <si>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</si>
  <si>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</si>
  <si>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</si>
  <si>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</si>
  <si>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</si>
  <si>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</si>
  <si>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</si>
  <si>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</si>
  <si>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</si>
  <si>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</si>
  <si>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</si>
  <si>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</si>
  <si>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</si>
  <si>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</si>
  <si>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</si>
  <si>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</si>
  <si>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</si>
  <si>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</si>
  <si>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</si>
  <si>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</si>
  <si>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</si>
  <si>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</si>
  <si>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</si>
  <si>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</si>
  <si>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</si>
  <si>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</si>
  <si>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</si>
  <si>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</si>
  <si>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</si>
  <si>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</si>
  <si>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</si>
  <si>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</si>
  <si>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</si>
  <si>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</si>
  <si>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</si>
  <si>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</si>
  <si>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</si>
  <si>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</si>
  <si>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</si>
  <si>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</si>
  <si>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</si>
  <si>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</si>
  <si>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</si>
  <si>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</si>
  <si>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</si>
  <si>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</si>
  <si>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</si>
  <si>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</si>
  <si>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</si>
  <si>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</si>
  <si>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</si>
  <si>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</si>
  <si>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</si>
  <si>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</si>
  <si>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</si>
  <si>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</si>
  <si>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</si>
  <si>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</si>
  <si>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</si>
  <si>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</si>
  <si>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</si>
  <si>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</si>
  <si>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</si>
  <si>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</si>
  <si>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</si>
  <si>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</si>
  <si>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</si>
  <si>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</si>
  <si>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</si>
  <si>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</si>
  <si>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</si>
  <si>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</si>
  <si>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</si>
  <si>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</si>
  <si>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</si>
  <si>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</si>
  <si>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</si>
  <si>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</si>
  <si>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</si>
  <si>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</si>
  <si>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</si>
  <si>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</si>
  <si>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</si>
  <si>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</si>
  <si>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</si>
  <si>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</si>
  <si>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</si>
  <si>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</si>
  <si>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</si>
  <si>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</si>
  <si>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</si>
  <si>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</si>
  <si>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</si>
  <si>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</si>
  <si>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</si>
  <si>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</si>
  <si>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</si>
  <si>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</si>
  <si>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</si>
  <si>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</si>
  <si>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</si>
  <si>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</si>
  <si>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</si>
  <si>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</si>
  <si>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</si>
  <si>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</si>
  <si>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</si>
  <si>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</si>
  <si>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</si>
  <si>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</si>
  <si>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</si>
  <si>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</si>
  <si>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</si>
  <si>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</si>
  <si>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</si>
  <si>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</si>
  <si>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</si>
  <si>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</si>
  <si>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</si>
  <si>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</si>
  <si>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</si>
  <si>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</si>
  <si>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</si>
  <si>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</si>
  <si>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</si>
  <si>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</si>
  <si>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</si>
  <si>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</si>
  <si>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</si>
  <si>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</si>
  <si>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</si>
  <si>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</si>
  <si>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</si>
  <si>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</si>
  <si>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</si>
  <si>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</si>
  <si>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</si>
  <si>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</si>
  <si>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</si>
  <si>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</si>
  <si>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</si>
  <si>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</si>
  <si>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</si>
  <si>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</si>
  <si>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</si>
  <si>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</si>
  <si>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</si>
  <si>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</si>
  <si>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</si>
  <si>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</si>
  <si>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</si>
  <si>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</si>
  <si>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</si>
  <si>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</si>
  <si>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</si>
  <si>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</si>
  <si>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</si>
  <si>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</si>
  <si>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</si>
  <si>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</si>
  <si>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</si>
  <si>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</si>
  <si>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</si>
  <si>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</si>
  <si>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</si>
  <si>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</si>
  <si>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</si>
  <si>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</si>
  <si>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</si>
  <si>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</si>
  <si>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</si>
  <si>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</si>
  <si>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</si>
  <si>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</si>
  <si>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</si>
  <si>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</si>
  <si>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</si>
  <si>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</si>
  <si>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</si>
  <si>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</si>
  <si>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</si>
  <si>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</si>
  <si>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</si>
  <si>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</si>
  <si>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</si>
  <si>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</si>
  <si>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</si>
  <si>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</si>
  <si>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</si>
  <si>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</si>
  <si>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</si>
  <si>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</si>
  <si>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</si>
  <si>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</si>
  <si>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</si>
  <si>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</si>
  <si>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</si>
  <si>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</si>
  <si>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</si>
  <si>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</si>
  <si>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</si>
  <si>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</si>
  <si>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</si>
  <si>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</si>
  <si>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</si>
  <si>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</si>
  <si>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</si>
  <si>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</si>
  <si>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</si>
  <si>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</si>
  <si>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</si>
  <si>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</si>
  <si>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</si>
  <si>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</si>
  <si>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</si>
  <si>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</si>
  <si>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</si>
  <si>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</si>
  <si>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</si>
  <si>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</si>
  <si>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</si>
  <si>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</si>
  <si>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</si>
  <si>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</si>
  <si>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</si>
  <si>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</si>
  <si>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</si>
  <si>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</si>
  <si>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</si>
  <si>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</si>
  <si>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</si>
  <si>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</si>
  <si>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</si>
  <si>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</si>
  <si>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</si>
  <si>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</si>
  <si>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</si>
  <si>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</si>
  <si>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</si>
  <si>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</si>
  <si>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</si>
  <si>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</si>
  <si>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</si>
  <si>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</si>
  <si>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</si>
  <si>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</si>
  <si>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</si>
  <si>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</si>
  <si>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</si>
  <si>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</si>
  <si>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</si>
  <si>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</si>
  <si>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</si>
  <si>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</si>
  <si>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</si>
  <si>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</si>
  <si>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</si>
  <si>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</si>
  <si>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</si>
  <si>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</si>
  <si>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</si>
  <si>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</si>
  <si>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</si>
  <si>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</si>
  <si>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</si>
  <si>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</si>
  <si>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</si>
  <si>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</si>
  <si>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</si>
  <si>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</si>
  <si>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</si>
  <si>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</si>
  <si>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</si>
  <si>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</si>
  <si>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</si>
  <si>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</si>
  <si>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</si>
  <si>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</si>
  <si>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</si>
  <si>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</si>
  <si>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</si>
  <si>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</si>
  <si>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</si>
  <si>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</si>
  <si>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</si>
  <si>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</si>
  <si>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</si>
  <si>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</si>
  <si>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</si>
  <si>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</si>
  <si>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</si>
  <si>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</si>
  <si>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</si>
  <si>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</si>
  <si>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</si>
  <si>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</si>
  <si>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</si>
  <si>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</si>
  <si>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</si>
  <si>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</si>
  <si>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</si>
  <si>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</si>
  <si>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</si>
  <si>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</si>
  <si>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</si>
  <si>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</si>
  <si>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</si>
  <si>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</si>
  <si>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</si>
  <si>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</si>
  <si>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</si>
  <si>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</si>
  <si>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</si>
  <si>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</si>
  <si>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</si>
  <si>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</si>
  <si>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</si>
  <si>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</si>
  <si>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</si>
  <si>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</si>
  <si>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</si>
  <si>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</si>
  <si>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</si>
  <si>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</si>
  <si>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</si>
  <si>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</si>
  <si>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</si>
  <si>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</si>
  <si>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</si>
  <si>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</si>
  <si>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</si>
  <si>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</si>
  <si>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</si>
  <si>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</si>
  <si>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</si>
  <si>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</si>
  <si>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</si>
  <si>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</si>
  <si>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</si>
  <si>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</si>
  <si>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</si>
  <si>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</si>
  <si>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</si>
  <si>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</si>
  <si>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</si>
  <si>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</si>
  <si>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</si>
  <si>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</si>
  <si>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</si>
  <si>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</si>
  <si>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</si>
  <si>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</si>
  <si>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</si>
  <si>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</si>
  <si>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</si>
  <si>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</si>
  <si>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</si>
  <si>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</si>
  <si>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</si>
  <si>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</si>
  <si>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</si>
  <si>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</si>
  <si>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</si>
  <si>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</si>
  <si>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</si>
  <si>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</si>
  <si>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</si>
  <si>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</si>
  <si>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</si>
  <si>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</si>
  <si>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</si>
  <si>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</si>
  <si>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</si>
  <si>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</si>
  <si>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</si>
  <si>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</si>
  <si>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</si>
  <si>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</si>
  <si>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</si>
  <si>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</si>
  <si>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</si>
  <si>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</si>
  <si>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</si>
  <si>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</si>
  <si>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</si>
  <si>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</si>
  <si>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</si>
  <si>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</si>
  <si>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</si>
  <si>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</si>
  <si>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</si>
  <si>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</si>
  <si>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</si>
  <si>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</si>
  <si>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</si>
  <si>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</si>
  <si>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</si>
  <si>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</si>
  <si>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</si>
  <si>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</si>
  <si>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</si>
  <si>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</si>
  <si>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</si>
  <si>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</si>
  <si>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</si>
  <si>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</si>
  <si>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</si>
  <si>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</si>
  <si>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</si>
  <si>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</si>
  <si>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</si>
  <si>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</si>
  <si>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</si>
  <si>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</si>
  <si>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</si>
  <si>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</si>
  <si>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</si>
  <si>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</si>
  <si>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</si>
  <si>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</si>
  <si>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</si>
  <si>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</si>
  <si>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</si>
  <si>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</si>
  <si>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</si>
  <si>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</si>
  <si>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</si>
  <si>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</si>
  <si>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</si>
  <si>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</si>
  <si>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</si>
  <si>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</si>
  <si>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</si>
  <si>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</si>
  <si>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</si>
  <si>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</si>
  <si>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</si>
  <si>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</si>
  <si>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</si>
  <si>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</si>
  <si>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</si>
  <si>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</si>
  <si>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</si>
  <si>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</si>
  <si>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</si>
  <si>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</si>
  <si>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</si>
  <si>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</si>
  <si>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</si>
  <si>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</si>
  <si>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</si>
  <si>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</si>
  <si>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</si>
  <si>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</si>
  <si>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</si>
  <si>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</si>
  <si>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</si>
  <si>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</si>
  <si>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</si>
  <si>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</si>
  <si>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</si>
  <si>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</si>
  <si>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</si>
  <si>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</si>
  <si>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</si>
  <si>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</si>
  <si>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</si>
  <si>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</si>
  <si>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</si>
  <si>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</si>
  <si>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</si>
  <si>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</si>
  <si>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</si>
  <si>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</si>
  <si>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</si>
  <si>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</si>
  <si>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</si>
  <si>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</si>
  <si>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</si>
  <si>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</si>
  <si>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</si>
  <si>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</si>
  <si>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</si>
  <si>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</si>
  <si>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</si>
  <si>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</si>
  <si>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</si>
  <si>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</si>
  <si>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</si>
  <si>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</si>
  <si>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</si>
  <si>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</si>
  <si>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</si>
  <si>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</si>
  <si>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</si>
  <si>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</si>
  <si>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</si>
  <si>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</si>
  <si>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</si>
  <si>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</si>
  <si>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</si>
  <si>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</si>
  <si>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</si>
  <si>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</si>
  <si>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</si>
  <si>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</si>
  <si>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</si>
  <si>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</si>
  <si>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</si>
  <si>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</si>
  <si>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</si>
  <si>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</si>
  <si>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</si>
  <si>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</si>
  <si>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</si>
  <si>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</si>
  <si>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</si>
  <si>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</si>
  <si>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</si>
  <si>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</si>
  <si>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</si>
  <si>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</si>
  <si>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</si>
  <si>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</si>
  <si>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</si>
  <si>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</si>
  <si>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</si>
  <si>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</si>
  <si>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</si>
  <si>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</si>
  <si>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</si>
  <si>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</si>
  <si>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</si>
  <si>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</si>
  <si>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</si>
  <si>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</si>
  <si>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</si>
  <si>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</si>
  <si>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</si>
  <si>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</si>
  <si>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</si>
  <si>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</si>
  <si>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</si>
  <si>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</si>
  <si>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</si>
  <si>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</si>
  <si>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</si>
  <si>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</si>
  <si>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</si>
  <si>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</si>
  <si>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</si>
  <si>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</si>
  <si>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</si>
  <si>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</si>
  <si>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</si>
  <si>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</si>
  <si>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</si>
  <si>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</si>
  <si>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</si>
  <si>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</si>
  <si>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</si>
  <si>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</si>
  <si>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</si>
  <si>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</si>
  <si>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</si>
  <si>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</si>
  <si>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</si>
  <si>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</si>
  <si>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</si>
  <si>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</si>
  <si>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</si>
  <si>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</si>
  <si>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</si>
  <si>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</si>
  <si>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</si>
  <si>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</si>
  <si>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</si>
  <si>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</si>
  <si>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</si>
  <si>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</si>
  <si>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</si>
  <si>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</si>
  <si>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</si>
  <si>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</si>
  <si>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</si>
  <si>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</si>
  <si>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</si>
  <si>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</si>
  <si>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</si>
  <si>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</si>
  <si>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</si>
  <si>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</si>
  <si>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</si>
  <si>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</si>
  <si>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</si>
  <si>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</si>
  <si>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</si>
  <si>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</si>
  <si>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</si>
  <si>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</si>
  <si>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</si>
  <si>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</si>
  <si>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</si>
  <si>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</si>
  <si>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</si>
  <si>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</si>
  <si>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</si>
  <si>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</si>
  <si>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</si>
  <si>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</si>
  <si>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</si>
  <si>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</si>
  <si>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</si>
  <si>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</si>
  <si>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</si>
  <si>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</si>
  <si>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</si>
  <si>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</si>
  <si>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</si>
  <si>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</si>
  <si>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</si>
  <si>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</si>
  <si>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</si>
  <si>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</si>
  <si>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</si>
  <si>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</si>
  <si>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</si>
  <si>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</si>
  <si>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</si>
  <si>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</si>
  <si>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</si>
  <si>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</si>
  <si>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</si>
  <si>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</si>
  <si>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</si>
  <si>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</si>
  <si>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</si>
  <si>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</si>
  <si>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</si>
  <si>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</si>
  <si>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</si>
  <si>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</si>
  <si>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</si>
  <si>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</si>
  <si>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</si>
  <si>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</si>
  <si>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</si>
  <si>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</si>
  <si>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</si>
  <si>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</si>
  <si>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</si>
  <si>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</si>
  <si>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</si>
  <si>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</si>
  <si>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</si>
  <si>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</si>
  <si>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</si>
  <si>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</si>
  <si>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</si>
  <si>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</si>
  <si>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</si>
  <si>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</si>
  <si>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</si>
  <si>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</si>
  <si>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</si>
  <si>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</si>
  <si>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</si>
  <si>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</si>
  <si>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</si>
  <si>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</si>
  <si>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</si>
  <si>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</si>
  <si>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</si>
  <si>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</si>
  <si>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</si>
  <si>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</si>
  <si>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</si>
  <si>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</si>
  <si>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</si>
  <si>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</si>
  <si>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</si>
  <si>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</si>
  <si>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</si>
  <si>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</si>
  <si>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</si>
  <si>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</si>
  <si>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</si>
  <si>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</si>
  <si>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</si>
  <si>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</si>
  <si>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</si>
  <si>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</si>
  <si>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</si>
  <si>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</si>
  <si>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</si>
  <si>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</si>
  <si>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</si>
  <si>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</si>
  <si>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</si>
  <si>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</si>
  <si>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</si>
  <si>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</si>
  <si>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</si>
  <si>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</si>
  <si>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</si>
  <si>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</si>
  <si>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</si>
  <si>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</si>
  <si>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</si>
  <si>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</si>
  <si>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</si>
  <si>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</si>
  <si>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</si>
  <si>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</si>
  <si>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</si>
  <si>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</si>
  <si>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</si>
  <si>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</si>
  <si>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</si>
  <si>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</si>
  <si>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</si>
  <si>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</si>
  <si>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</si>
  <si>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</si>
  <si>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</si>
  <si>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</si>
  <si>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</si>
  <si>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</si>
  <si>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</si>
  <si>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</si>
  <si>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</si>
  <si>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</si>
  <si>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</si>
  <si>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</si>
  <si>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</si>
  <si>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</si>
  <si>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</si>
  <si>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</si>
  <si>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</si>
  <si>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</si>
  <si>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</si>
  <si>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</si>
  <si>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</si>
  <si>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</si>
  <si>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</si>
  <si>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</si>
  <si>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</si>
  <si>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</si>
  <si>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</si>
  <si>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</si>
  <si>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</si>
  <si>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</si>
  <si>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</si>
  <si>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</si>
  <si>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</si>
  <si>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</si>
  <si>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</si>
  <si>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</si>
  <si>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</si>
  <si>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</si>
  <si>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</si>
  <si>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</si>
  <si>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</si>
  <si>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</si>
  <si>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</si>
  <si>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</si>
  <si>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</si>
  <si>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</si>
  <si>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</si>
  <si>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</si>
  <si>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</si>
  <si>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</si>
  <si>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</si>
  <si>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</si>
  <si>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</si>
  <si>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</si>
  <si>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</si>
  <si>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</si>
  <si>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</si>
  <si>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</si>
  <si>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</si>
  <si>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</si>
  <si>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</si>
  <si>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</si>
  <si>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</si>
  <si>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</si>
  <si>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</si>
  <si>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</si>
  <si>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</si>
  <si>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</si>
  <si>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</si>
  <si>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</si>
  <si>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</si>
  <si>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</si>
  <si>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</si>
  <si>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</si>
  <si>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</si>
  <si>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</si>
  <si>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</si>
  <si>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</si>
  <si>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</si>
  <si>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</si>
  <si>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</si>
  <si>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</si>
  <si>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</si>
  <si>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</si>
  <si>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</si>
  <si>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</si>
  <si>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</si>
  <si>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</si>
  <si>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</si>
  <si>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</si>
  <si>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</si>
  <si>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</si>
  <si>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</si>
  <si>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</si>
  <si>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</si>
  <si>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</si>
  <si>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</si>
  <si>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</si>
  <si>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</si>
  <si>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</si>
  <si>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</si>
  <si>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</si>
  <si>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</si>
  <si>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</si>
  <si>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</si>
  <si>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</si>
  <si>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</si>
  <si>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</si>
  <si>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</si>
  <si>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</si>
  <si>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</si>
  <si>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</si>
  <si>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</si>
  <si>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</si>
  <si>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</si>
  <si>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</si>
  <si>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</si>
  <si>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</si>
  <si>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</si>
  <si>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</si>
  <si>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</si>
  <si>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</si>
  <si>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</si>
  <si>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</si>
  <si>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</si>
  <si>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</si>
  <si>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</si>
  <si>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</si>
  <si>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</si>
  <si>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</si>
  <si>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</si>
  <si>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</si>
  <si>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</si>
  <si>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</si>
  <si>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</si>
  <si>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</si>
  <si>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</si>
  <si>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</si>
  <si>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</si>
  <si>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</si>
  <si>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</si>
  <si>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</si>
  <si>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</si>
  <si>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</si>
  <si>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</si>
  <si>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</si>
  <si>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</si>
  <si>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</si>
  <si>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</si>
  <si>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</si>
  <si>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</si>
  <si>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</si>
  <si>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</si>
  <si>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</si>
  <si>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</si>
  <si>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</si>
  <si>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</si>
  <si>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</si>
  <si>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</si>
  <si>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</si>
  <si>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</si>
  <si>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</si>
  <si>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</si>
  <si>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</si>
  <si>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</si>
  <si>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</si>
  <si>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</si>
  <si>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</si>
  <si>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</si>
  <si>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</si>
  <si>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</si>
  <si>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</si>
  <si>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</si>
  <si>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</si>
  <si>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</si>
  <si>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</si>
  <si>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</si>
  <si>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</si>
  <si>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</si>
  <si>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</si>
  <si>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</si>
  <si>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</si>
  <si>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</si>
  <si>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</si>
  <si>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</si>
  <si>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</si>
  <si>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</si>
  <si>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</si>
  <si>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</si>
  <si>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</si>
  <si>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</si>
  <si>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</si>
  <si>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</si>
  <si>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</si>
  <si>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</si>
  <si>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</si>
  <si>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</si>
  <si>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</si>
  <si>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</si>
  <si>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</si>
  <si>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</si>
  <si>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</si>
  <si>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</si>
  <si>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</si>
  <si>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</si>
  <si>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</si>
  <si>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</si>
  <si>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</si>
  <si>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</si>
  <si>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</si>
  <si>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</si>
  <si>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</si>
  <si>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</si>
  <si>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</si>
  <si>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</si>
  <si>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</si>
  <si>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</si>
  <si>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</si>
  <si>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</si>
  <si>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</si>
  <si>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</si>
  <si>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</si>
  <si>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</si>
  <si>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</si>
  <si>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</si>
  <si>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</si>
  <si>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</si>
  <si>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</si>
  <si>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</si>
  <si>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</si>
  <si>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</si>
  <si>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</si>
  <si>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</si>
  <si>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</si>
  <si>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</si>
  <si>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</si>
  <si>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</si>
  <si>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</si>
  <si>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</si>
  <si>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</si>
  <si>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</si>
  <si>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</si>
  <si>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</si>
  <si>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</si>
  <si>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</si>
  <si>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</si>
  <si>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</si>
  <si>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</si>
  <si>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</si>
  <si>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</si>
  <si>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</si>
  <si>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</si>
  <si>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</si>
  <si>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</si>
  <si>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</si>
  <si>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</si>
  <si>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</si>
  <si>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</si>
  <si>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</si>
  <si>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</si>
  <si>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</si>
  <si>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</si>
  <si>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</si>
  <si>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</si>
  <si>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</si>
  <si>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</si>
  <si>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</si>
  <si>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</si>
  <si>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</si>
  <si>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</si>
  <si>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</si>
  <si>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</si>
  <si>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</si>
  <si>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</si>
  <si>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</si>
  <si>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</si>
  <si>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</si>
  <si>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</si>
  <si>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</si>
  <si>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</si>
  <si>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</si>
  <si>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</si>
  <si>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</si>
  <si>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</si>
  <si>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</si>
  <si>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</si>
  <si>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</si>
  <si>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</si>
  <si>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</si>
  <si>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</si>
  <si>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</si>
  <si>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</si>
  <si>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</si>
  <si>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</si>
  <si>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</si>
  <si>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</si>
  <si>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</si>
  <si>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</si>
  <si>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</si>
  <si>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</si>
  <si>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</si>
  <si>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</si>
  <si>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</si>
  <si>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</si>
  <si>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</si>
  <si>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</si>
  <si>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</si>
  <si>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</si>
  <si>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</si>
  <si>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</si>
  <si>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</si>
  <si>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</si>
  <si>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</si>
  <si>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</si>
  <si>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</si>
  <si>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</si>
  <si>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</si>
  <si>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</si>
  <si>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</si>
  <si>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</si>
  <si>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</si>
  <si>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</si>
  <si>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</si>
  <si>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</si>
  <si>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</si>
  <si>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</si>
  <si>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</si>
  <si>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</si>
  <si>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</si>
  <si>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</si>
  <si>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</si>
  <si>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</si>
  <si>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</si>
  <si>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</si>
  <si>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</si>
  <si>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</si>
  <si>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</si>
  <si>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</si>
  <si>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</si>
  <si>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</si>
  <si>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</si>
  <si>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</si>
  <si>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</si>
  <si>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</si>
  <si>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</si>
  <si>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</si>
  <si>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</si>
  <si>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</si>
  <si>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</si>
  <si>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</si>
  <si>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</si>
  <si>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</si>
  <si>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</si>
  <si>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</si>
  <si>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</si>
  <si>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</si>
  <si>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</si>
  <si>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</si>
  <si>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</si>
  <si>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</si>
  <si>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</si>
  <si>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</si>
  <si>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</si>
  <si>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</si>
  <si>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</si>
  <si>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</si>
  <si>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</si>
  <si>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</si>
  <si>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</si>
  <si>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</si>
  <si>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</si>
  <si>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</si>
  <si>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</si>
  <si>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</si>
  <si>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</si>
  <si>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</si>
  <si>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</si>
  <si>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</si>
  <si>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</si>
  <si>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</si>
  <si>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</si>
  <si>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</si>
  <si>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</si>
  <si>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</si>
  <si>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</si>
  <si>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</si>
  <si>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</si>
  <si>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</si>
  <si>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</si>
  <si>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</si>
  <si>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</si>
  <si>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</si>
  <si>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</si>
  <si>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</si>
  <si>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</si>
  <si>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</si>
  <si>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</si>
  <si>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</si>
  <si>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</si>
  <si>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</si>
  <si>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</si>
  <si>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</si>
  <si>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</si>
  <si>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</si>
  <si>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</si>
  <si>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</si>
  <si>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</si>
  <si>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</si>
  <si>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</si>
  <si>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</si>
  <si>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</si>
  <si>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</si>
  <si>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</si>
  <si>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</si>
  <si>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</si>
  <si>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</si>
  <si>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</si>
  <si>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</si>
  <si>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</si>
  <si>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</si>
  <si>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</si>
  <si>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</si>
  <si>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</si>
  <si>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</si>
  <si>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</si>
  <si>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</si>
  <si>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</si>
  <si>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</si>
  <si>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</si>
  <si>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</si>
  <si>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</si>
  <si>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</si>
  <si>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</si>
  <si>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</si>
  <si>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</si>
  <si>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</si>
  <si>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</si>
  <si>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</si>
  <si>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</si>
  <si>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</si>
  <si>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</si>
  <si>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</si>
  <si>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</si>
  <si>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</si>
  <si>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</si>
  <si>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</si>
  <si>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</si>
  <si>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</si>
  <si>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</si>
  <si>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</si>
  <si>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</si>
  <si>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</si>
  <si>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</si>
  <si>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</si>
  <si>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</si>
  <si>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</si>
  <si>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</si>
  <si>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</si>
  <si>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</si>
  <si>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</si>
  <si>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</si>
  <si>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</si>
  <si>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</si>
  <si>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</si>
  <si>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</si>
  <si>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</si>
  <si>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</si>
  <si>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</si>
  <si>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</si>
  <si>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</si>
  <si>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</si>
  <si>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</si>
  <si>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</si>
  <si>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</si>
  <si>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</si>
  <si>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</si>
  <si>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</si>
  <si>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</si>
  <si>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</si>
  <si>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</si>
  <si>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</si>
  <si>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</si>
  <si>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</si>
  <si>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</si>
  <si>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</si>
  <si>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</si>
  <si>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</si>
  <si>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</si>
  <si>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</si>
  <si>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</si>
  <si>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</si>
  <si>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</si>
  <si>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</si>
  <si>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</si>
  <si>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</si>
  <si>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</si>
  <si>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</si>
  <si>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</si>
  <si>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</si>
  <si>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</si>
  <si>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</si>
  <si>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</si>
  <si>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</si>
  <si>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</si>
  <si>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</si>
  <si>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</si>
  <si>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</si>
  <si>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</si>
  <si>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</si>
  <si>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</si>
  <si>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</si>
  <si>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</si>
  <si>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</si>
  <si>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</si>
  <si>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</si>
  <si>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</si>
  <si>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</si>
  <si>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</si>
  <si>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</si>
  <si>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</si>
  <si>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</si>
  <si>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</si>
  <si>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</si>
  <si>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</si>
  <si>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</si>
  <si>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</si>
  <si>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</si>
  <si>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</si>
  <si>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</si>
  <si>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</si>
  <si>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</si>
  <si>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</si>
  <si>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</si>
  <si>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</si>
  <si>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</si>
  <si>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</si>
  <si>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</si>
  <si>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</si>
  <si>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</si>
  <si>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</si>
  <si>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</si>
  <si>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</si>
  <si>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</si>
  <si>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</si>
  <si>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</si>
  <si>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</si>
  <si>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</si>
  <si>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</si>
  <si>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</si>
  <si>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</si>
  <si>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</si>
  <si>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</si>
  <si>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</si>
  <si>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</si>
  <si>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</si>
  <si>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</si>
  <si>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</si>
  <si>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</si>
  <si>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</si>
  <si>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</si>
  <si>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</si>
  <si>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</si>
  <si>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</si>
  <si>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</si>
  <si>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</si>
  <si>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</si>
  <si>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</si>
  <si>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</si>
  <si>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</si>
  <si>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</si>
  <si>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</si>
  <si>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</si>
  <si>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</si>
  <si>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</si>
  <si>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</si>
  <si>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</si>
  <si>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</si>
  <si>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</si>
  <si>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</si>
  <si>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</si>
  <si>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</si>
  <si>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</si>
  <si>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</si>
  <si>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</si>
  <si>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</si>
  <si>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</si>
  <si>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</si>
  <si>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</si>
  <si>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</si>
  <si>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</si>
  <si>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</si>
  <si>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</si>
  <si>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</si>
  <si>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</si>
  <si>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</si>
  <si>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</si>
  <si>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</si>
  <si>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</si>
  <si>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</si>
  <si>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</si>
  <si>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</si>
  <si>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</si>
  <si>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</si>
  <si>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</si>
  <si>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</si>
  <si>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</si>
  <si>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</si>
  <si>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</si>
  <si>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</si>
  <si>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</si>
  <si>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</si>
  <si>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</si>
  <si>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</si>
  <si>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</si>
  <si>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</si>
  <si>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</si>
  <si>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</si>
  <si>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</si>
  <si>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</si>
  <si>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</si>
  <si>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</si>
  <si>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</si>
  <si>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</si>
  <si>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</si>
  <si>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</si>
  <si>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</si>
  <si>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</si>
  <si>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</si>
  <si>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</si>
  <si>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</si>
  <si>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</si>
  <si>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</si>
  <si>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</si>
  <si>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</si>
  <si>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</si>
  <si>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</si>
  <si>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</si>
  <si>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</si>
  <si>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</si>
  <si>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</si>
  <si>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</si>
  <si>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</si>
  <si>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</si>
  <si>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</si>
  <si>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</si>
  <si>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</si>
  <si>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</si>
  <si>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</si>
  <si>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</si>
  <si>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</si>
  <si>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</si>
  <si>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</si>
  <si>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</si>
  <si>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</si>
  <si>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</si>
  <si>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</si>
  <si>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</si>
  <si>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</si>
  <si>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</si>
  <si>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</si>
  <si>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</si>
  <si>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</si>
  <si>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</si>
  <si>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</si>
  <si>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</si>
  <si>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</si>
  <si>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</si>
  <si>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</si>
  <si>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</si>
  <si>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</si>
  <si>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</si>
  <si>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</si>
  <si>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</si>
  <si>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</si>
  <si>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</si>
  <si>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</si>
  <si>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</si>
  <si>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</si>
  <si>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</si>
  <si>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</si>
  <si>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</si>
  <si>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</si>
  <si>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</si>
  <si>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</si>
  <si>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</si>
  <si>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</si>
  <si>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</si>
  <si>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</si>
  <si>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</si>
  <si>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</si>
  <si>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</si>
  <si>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</si>
  <si>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</si>
  <si>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</si>
  <si>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</si>
  <si>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</si>
  <si>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</si>
  <si>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</si>
  <si>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</si>
  <si>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</si>
  <si>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</si>
  <si>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</si>
  <si>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</si>
  <si>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</si>
  <si>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</si>
  <si>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</si>
  <si>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</si>
  <si>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</si>
  <si>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</si>
  <si>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</si>
  <si>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</si>
  <si>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</si>
  <si>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</si>
  <si>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</si>
  <si>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</si>
  <si>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</si>
  <si>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</si>
  <si>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</si>
  <si>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</si>
  <si>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</si>
  <si>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</si>
  <si>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</si>
  <si>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</si>
  <si>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</si>
  <si>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</si>
  <si>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</si>
  <si>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</si>
  <si>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</si>
  <si>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</si>
  <si>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</si>
  <si>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</si>
  <si>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</si>
  <si>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</si>
  <si>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</si>
  <si>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</si>
  <si>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</si>
  <si>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</si>
  <si>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</si>
  <si>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</si>
  <si>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</si>
  <si>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</si>
  <si>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</si>
  <si>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</si>
  <si>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</si>
  <si>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</si>
  <si>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</si>
  <si>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</si>
  <si>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</si>
  <si>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</si>
  <si>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</si>
  <si>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</si>
  <si>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</si>
  <si>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</si>
  <si>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</si>
  <si>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</si>
  <si>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</si>
  <si>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</si>
  <si>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</si>
  <si>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</si>
  <si>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</si>
  <si>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</si>
  <si>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</si>
  <si>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</si>
  <si>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</si>
  <si>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</si>
  <si>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</si>
  <si>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</si>
  <si>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</si>
  <si>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</si>
  <si>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</si>
  <si>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</si>
  <si>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</si>
  <si>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</si>
  <si>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</si>
  <si>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</si>
  <si>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</si>
  <si>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</si>
  <si>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</si>
  <si>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</si>
  <si>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</si>
  <si>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</si>
  <si>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</si>
  <si>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</si>
  <si>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</si>
  <si>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</si>
  <si>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</si>
  <si>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</si>
  <si>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</si>
  <si>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</si>
  <si>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</si>
  <si>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</si>
  <si>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</si>
  <si>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</si>
  <si>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</si>
  <si>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</si>
  <si>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</si>
  <si>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</si>
  <si>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</si>
  <si>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</si>
  <si>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</si>
  <si>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</si>
  <si>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</si>
  <si>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</si>
  <si>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</si>
  <si>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</si>
  <si>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</si>
  <si>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</si>
  <si>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</si>
  <si>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</si>
  <si>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</si>
  <si>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</si>
  <si>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</si>
  <si>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</si>
  <si>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</si>
  <si>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</si>
  <si>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</si>
  <si>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</si>
  <si>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</si>
  <si>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</si>
  <si>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</si>
  <si>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</si>
  <si>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</si>
  <si>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</si>
  <si>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</si>
  <si>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</si>
  <si>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</si>
  <si>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</si>
  <si>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</si>
  <si>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</si>
  <si>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</si>
  <si>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</si>
  <si>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</si>
  <si>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</si>
  <si>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</si>
  <si>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</si>
  <si>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</si>
  <si>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</si>
  <si>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</si>
  <si>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</si>
  <si>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</si>
  <si>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</si>
  <si>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</si>
  <si>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</si>
  <si>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</si>
  <si>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</si>
  <si>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</si>
  <si>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</si>
  <si>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</si>
  <si>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</si>
  <si>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</si>
  <si>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</si>
  <si>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</si>
  <si>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</si>
  <si>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</si>
  <si>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</si>
  <si>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</si>
  <si>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</si>
  <si>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</si>
  <si>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</si>
  <si>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</si>
  <si>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</si>
  <si>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</si>
  <si>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</si>
  <si>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</si>
  <si>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</si>
  <si>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</si>
  <si>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</si>
  <si>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</si>
  <si>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</si>
  <si>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</si>
  <si>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</si>
  <si>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</si>
  <si>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</si>
  <si>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</si>
  <si>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</si>
  <si>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</si>
  <si>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</si>
  <si>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</si>
  <si>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</si>
  <si>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</si>
  <si>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</si>
  <si>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</si>
  <si>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</si>
  <si>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</si>
  <si>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</si>
  <si>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</si>
  <si>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</si>
  <si>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</si>
  <si>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</si>
  <si>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</si>
  <si>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</si>
  <si>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</si>
  <si>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</si>
  <si>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</si>
  <si>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</si>
  <si>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</si>
  <si>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</si>
  <si>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</si>
  <si>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</si>
  <si>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</si>
  <si>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</si>
  <si>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</si>
  <si>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</si>
  <si>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</si>
  <si>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</si>
  <si>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</si>
  <si>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</si>
  <si>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</si>
  <si>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</si>
  <si>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</si>
  <si>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</si>
  <si>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</si>
  <si>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</si>
  <si>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</si>
  <si>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</si>
  <si>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</si>
  <si>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</si>
  <si>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</si>
  <si>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</si>
  <si>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</si>
  <si>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</si>
  <si>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</si>
  <si>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</si>
  <si>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</si>
  <si>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</si>
  <si>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</si>
  <si>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</si>
  <si>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</si>
  <si>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</si>
  <si>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</si>
  <si>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</si>
  <si>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</si>
  <si>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</si>
  <si>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</si>
  <si>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</si>
  <si>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</si>
  <si>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</si>
  <si>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</si>
  <si>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</si>
  <si>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</si>
  <si>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</si>
  <si>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</si>
  <si>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</si>
  <si>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</si>
  <si>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</si>
  <si>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</si>
  <si>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</si>
  <si>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</si>
  <si>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</si>
  <si>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</si>
  <si>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</si>
  <si>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</si>
  <si>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</si>
  <si>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</si>
  <si>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</si>
  <si>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</si>
  <si>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</si>
  <si>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</si>
  <si>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</si>
  <si>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</si>
  <si>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</si>
  <si>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</si>
  <si>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</si>
  <si>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</si>
  <si>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</si>
  <si>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</si>
  <si>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</si>
  <si>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</si>
  <si>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</si>
  <si>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</si>
  <si>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</si>
  <si>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</si>
  <si>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</si>
  <si>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</si>
  <si>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</si>
  <si>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</si>
  <si>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</si>
  <si>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</si>
  <si>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</si>
  <si>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</si>
  <si>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</si>
  <si>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</si>
  <si>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</si>
  <si>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</si>
  <si>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</si>
  <si>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</si>
  <si>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</si>
  <si>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</si>
  <si>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</si>
  <si>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</si>
  <si>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</si>
  <si>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</si>
  <si>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</si>
  <si>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</si>
  <si>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</si>
  <si>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</si>
  <si>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</si>
  <si>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</si>
  <si>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</si>
  <si>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</si>
  <si>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</si>
  <si>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</si>
  <si>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</si>
  <si>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</si>
  <si>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</si>
  <si>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</si>
  <si>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</si>
  <si>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</si>
  <si>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</si>
  <si>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</si>
  <si>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</si>
  <si>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</si>
  <si>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</si>
  <si>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</si>
  <si>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</si>
  <si>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</si>
  <si>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</si>
  <si>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</si>
  <si>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</si>
  <si>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</si>
  <si>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</si>
  <si>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</si>
  <si>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</si>
  <si>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</si>
  <si>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</si>
  <si>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</si>
  <si>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</si>
  <si>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</si>
  <si>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</si>
  <si>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</si>
  <si>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</si>
  <si>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</si>
  <si>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</si>
  <si>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</si>
  <si>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</si>
  <si>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</si>
  <si>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</si>
  <si>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</si>
  <si>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</si>
  <si>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</si>
  <si>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</si>
  <si>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</si>
  <si>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</si>
  <si>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</si>
  <si>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</si>
  <si>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</si>
  <si>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</si>
  <si>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</si>
  <si>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</si>
  <si>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</si>
  <si>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</si>
  <si>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</si>
  <si>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</si>
  <si>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</si>
  <si>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</si>
  <si>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</si>
  <si>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</si>
  <si>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</si>
  <si>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</si>
  <si>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</si>
  <si>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</si>
  <si>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</si>
  <si>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</si>
  <si>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</si>
  <si>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</si>
  <si>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</si>
  <si>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</si>
  <si>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</si>
  <si>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</si>
  <si>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</si>
  <si>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</si>
  <si>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</si>
  <si>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</si>
  <si>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</si>
  <si>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</si>
  <si>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</si>
  <si>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</si>
  <si>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</si>
  <si>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</si>
  <si>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</si>
  <si>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</si>
  <si>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</si>
  <si>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</si>
  <si>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</si>
  <si>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</si>
  <si>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</si>
  <si>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</si>
  <si>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</si>
  <si>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</si>
  <si>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</si>
  <si>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</si>
  <si>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</si>
  <si>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</si>
  <si>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</si>
  <si>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</si>
  <si>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</si>
  <si>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</si>
  <si>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</si>
  <si>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</si>
  <si>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</si>
  <si>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</si>
  <si>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</si>
  <si>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</si>
  <si>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</si>
  <si>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</si>
  <si>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</si>
  <si>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</si>
  <si>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</si>
  <si>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</si>
  <si>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</si>
  <si>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</si>
  <si>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</si>
  <si>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</si>
  <si>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</si>
  <si>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</si>
  <si>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</si>
  <si>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</si>
  <si>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</si>
  <si>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</si>
  <si>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</si>
  <si>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</si>
  <si>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</si>
  <si>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</si>
  <si>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</si>
  <si>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</si>
  <si>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</si>
  <si>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</si>
  <si>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</si>
  <si>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</si>
  <si>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</si>
  <si>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</si>
  <si>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</si>
  <si>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</si>
  <si>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</si>
  <si>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</si>
  <si>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</si>
  <si>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</si>
  <si>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</si>
  <si>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</si>
  <si>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</si>
  <si>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</si>
  <si>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</si>
  <si>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</si>
  <si>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</si>
  <si>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</si>
  <si>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</si>
  <si>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</si>
  <si>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</si>
  <si>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</si>
  <si>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</si>
  <si>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</si>
  <si>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</si>
  <si>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</si>
  <si>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</si>
  <si>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</si>
  <si>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</si>
  <si>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</si>
  <si>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</si>
  <si>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</si>
  <si>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</si>
  <si>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</si>
  <si>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</si>
  <si>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</si>
  <si>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</si>
  <si>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</si>
  <si>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</si>
  <si>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</si>
  <si>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</si>
  <si>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</si>
  <si>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</si>
  <si>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</si>
  <si>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</si>
  <si>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</si>
  <si>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</si>
  <si>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</si>
  <si>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</si>
  <si>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</si>
  <si>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</si>
  <si>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</si>
  <si>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</si>
  <si>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</si>
  <si>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</si>
  <si>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</si>
  <si>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</si>
  <si>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</si>
  <si>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</si>
  <si>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</si>
  <si>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</si>
  <si>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</si>
  <si>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</si>
  <si>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</si>
  <si>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</si>
  <si>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</si>
  <si>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</si>
  <si>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</si>
  <si>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</si>
  <si>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</si>
  <si>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</si>
  <si>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</si>
  <si>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</si>
  <si>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</si>
  <si>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</si>
  <si>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</si>
  <si>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</si>
  <si>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</si>
  <si>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</si>
  <si>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</si>
  <si>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</si>
  <si>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</si>
  <si>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</si>
  <si>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</si>
  <si>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</si>
  <si>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</si>
  <si>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</si>
  <si>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</si>
  <si>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</si>
  <si>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</si>
  <si>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</si>
  <si>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</si>
  <si>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</si>
  <si>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</si>
  <si>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</si>
  <si>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</si>
  <si>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</si>
  <si>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</si>
  <si>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</si>
  <si>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</si>
  <si>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</si>
  <si>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</si>
  <si>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</si>
  <si>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</si>
  <si>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</si>
  <si>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</si>
  <si>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</si>
  <si>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</si>
  <si>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</si>
  <si>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</si>
  <si>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</si>
  <si>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</si>
  <si>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</si>
  <si>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</si>
  <si>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</si>
  <si>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</si>
  <si>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</si>
  <si>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</si>
  <si>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</si>
  <si>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</si>
  <si>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</si>
  <si>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</si>
  <si>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</si>
  <si>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</si>
  <si>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</si>
  <si>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</si>
  <si>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</si>
  <si>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</si>
  <si>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</si>
  <si>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</si>
  <si>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</si>
  <si>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</si>
  <si>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</si>
  <si>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</si>
  <si>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</si>
  <si>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</si>
  <si>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</si>
  <si>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</si>
  <si>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</si>
  <si>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</si>
  <si>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</si>
  <si>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</si>
  <si>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</si>
  <si>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</si>
  <si>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</si>
  <si>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</si>
  <si>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</si>
  <si>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</si>
  <si>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</si>
  <si>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</si>
  <si>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</si>
  <si>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</si>
  <si>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</si>
  <si>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</si>
  <si>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</si>
  <si>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</si>
  <si>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</si>
  <si>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</si>
  <si>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</si>
  <si>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</si>
  <si>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</si>
  <si>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</si>
  <si>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</si>
  <si>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</si>
  <si>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</si>
  <si>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</si>
  <si>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</si>
  <si>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</si>
  <si>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</si>
  <si>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</si>
  <si>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</si>
  <si>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</si>
  <si>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</si>
  <si>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</si>
  <si>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</si>
  <si>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</si>
  <si>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</si>
  <si>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</si>
  <si>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</si>
  <si>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</si>
  <si>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</si>
  <si>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</si>
  <si>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</si>
  <si>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</si>
  <si>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</si>
  <si>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</si>
  <si>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</si>
  <si>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</si>
  <si>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</si>
  <si>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</si>
  <si>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</si>
  <si>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</si>
  <si>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</si>
  <si>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</si>
  <si>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</si>
  <si>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</si>
  <si>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</si>
  <si>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</si>
  <si>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</si>
  <si>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</si>
  <si>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</si>
  <si>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</si>
  <si>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</si>
  <si>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</si>
  <si>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</si>
  <si>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</si>
  <si>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</si>
  <si>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</si>
  <si>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</si>
  <si>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</si>
  <si>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</si>
  <si>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</si>
  <si>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</si>
  <si>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</si>
  <si>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</si>
  <si>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</si>
  <si>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</si>
  <si>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</si>
  <si>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</si>
  <si>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</si>
  <si>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</si>
  <si>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</si>
  <si>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</si>
  <si>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</si>
  <si>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</si>
  <si>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</si>
  <si>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</si>
  <si>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</si>
  <si>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</si>
  <si>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</si>
  <si>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</si>
  <si>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</si>
  <si>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</si>
  <si>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</si>
  <si>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</si>
  <si>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</si>
  <si>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</si>
  <si>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</si>
  <si>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</si>
  <si>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</si>
  <si>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</si>
  <si>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</si>
  <si>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</si>
  <si>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</si>
  <si>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</si>
  <si>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</si>
  <si>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</si>
  <si>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</si>
  <si>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</si>
  <si>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</si>
  <si>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</si>
  <si>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</si>
  <si>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</si>
  <si>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</si>
  <si>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</si>
  <si>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</si>
  <si>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</si>
  <si>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</si>
  <si>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</si>
  <si>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</si>
  <si>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</si>
  <si>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</si>
  <si>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</si>
  <si>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</si>
  <si>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</si>
  <si>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</si>
  <si>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</si>
  <si>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</si>
  <si>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</si>
  <si>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</si>
  <si>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</si>
  <si>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</si>
  <si>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</si>
  <si>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</si>
  <si>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</si>
  <si>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</si>
  <si>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</si>
  <si>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</si>
  <si>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</si>
  <si>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</si>
  <si>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</si>
  <si>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</si>
  <si>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</si>
  <si>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</si>
  <si>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</si>
  <si>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</si>
  <si>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</si>
  <si>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</si>
  <si>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</si>
  <si>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</si>
  <si>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</si>
  <si>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</si>
  <si>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</si>
  <si>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</si>
  <si>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</si>
  <si>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</si>
  <si>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</si>
  <si>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</si>
  <si>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</si>
  <si>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</si>
  <si>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</si>
  <si>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</si>
  <si>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</si>
  <si>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</si>
  <si>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</si>
  <si>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</si>
  <si>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</si>
  <si>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</si>
  <si>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</si>
  <si>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</si>
  <si>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</si>
  <si>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</si>
  <si>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</si>
  <si>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</si>
  <si>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</si>
  <si>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</si>
  <si>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</si>
  <si>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</si>
  <si>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</si>
  <si>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</si>
  <si>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</si>
  <si>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</si>
  <si>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</si>
  <si>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</si>
  <si>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</si>
  <si>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</si>
  <si>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</si>
  <si>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</si>
  <si>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</si>
  <si>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</si>
  <si>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</si>
  <si>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</si>
  <si>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</si>
  <si>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</si>
  <si>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</si>
  <si>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</si>
  <si>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</si>
  <si>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</si>
  <si>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</si>
  <si>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</si>
  <si>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</si>
  <si>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</si>
  <si>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</si>
  <si>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</si>
  <si>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</si>
  <si>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</si>
  <si>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</si>
  <si>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</si>
  <si>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</si>
  <si>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</si>
  <si>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</si>
  <si>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</si>
  <si>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</si>
  <si>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</si>
  <si>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</si>
  <si>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</si>
  <si>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</si>
  <si>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</si>
  <si>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</si>
  <si>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</si>
  <si>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</si>
  <si>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</si>
  <si>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</si>
  <si>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</si>
  <si>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</si>
  <si>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</si>
  <si>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</si>
  <si>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</si>
  <si>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</si>
  <si>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</si>
  <si>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</si>
  <si>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</si>
  <si>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</si>
  <si>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</si>
  <si>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</si>
  <si>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</si>
  <si>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</si>
  <si>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</si>
  <si>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</si>
  <si>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</si>
  <si>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</si>
  <si>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</si>
  <si>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</si>
  <si>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</si>
  <si>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</si>
  <si>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</si>
  <si>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</si>
  <si>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</si>
  <si>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</si>
  <si>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</si>
  <si>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</si>
  <si>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</si>
  <si>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</si>
  <si>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</si>
  <si>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</si>
  <si>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</si>
  <si>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</si>
  <si>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</si>
  <si>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</si>
  <si>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</si>
  <si>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</si>
  <si>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</si>
  <si>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</si>
  <si>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</si>
  <si>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</si>
  <si>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</si>
  <si>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</si>
  <si>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</si>
  <si>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</si>
  <si>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</si>
  <si>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</si>
  <si>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</si>
  <si>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</si>
  <si>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</si>
  <si>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</si>
  <si>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</si>
  <si>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</si>
  <si>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</si>
  <si>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</si>
  <si>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</si>
  <si>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</si>
  <si>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</si>
  <si>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</si>
  <si>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</si>
  <si>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</si>
  <si>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</si>
  <si>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</si>
  <si>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</si>
  <si>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</si>
  <si>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</si>
  <si>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</si>
  <si>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</si>
  <si>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</si>
  <si>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</si>
  <si>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</si>
  <si>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</si>
  <si>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</si>
  <si>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</si>
  <si>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</si>
  <si>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</si>
  <si>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</si>
  <si>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</si>
  <si>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</si>
  <si>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</si>
  <si>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</si>
  <si>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</si>
  <si>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</si>
  <si>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</si>
  <si>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</si>
  <si>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</si>
  <si>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</si>
  <si>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</si>
  <si>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</si>
  <si>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</si>
  <si>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</si>
  <si>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</si>
  <si>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</si>
  <si>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</si>
  <si>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</si>
  <si>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</si>
  <si>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</si>
  <si>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</si>
  <si>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</si>
  <si>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</si>
  <si>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</si>
  <si>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</si>
  <si>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</si>
  <si>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</si>
  <si>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</si>
  <si>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</si>
  <si>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</si>
  <si>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</si>
  <si>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</si>
  <si>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</si>
  <si>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</si>
  <si>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</si>
  <si>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</si>
  <si>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</si>
  <si>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</si>
  <si>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</si>
  <si>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</si>
  <si>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</si>
  <si>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</si>
  <si>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</si>
  <si>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</si>
  <si>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</si>
  <si>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</si>
  <si>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</si>
  <si>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</si>
  <si>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</si>
  <si>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</si>
  <si>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</si>
  <si>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</si>
  <si>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</si>
  <si>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</si>
  <si>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</si>
  <si>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</si>
  <si>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</si>
  <si>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</si>
  <si>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</si>
  <si>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</si>
  <si>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</si>
  <si>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</si>
  <si>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</si>
  <si>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</si>
  <si>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</si>
  <si>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</si>
  <si>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</si>
  <si>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</si>
  <si>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</si>
  <si>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</si>
  <si>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</si>
  <si>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</si>
  <si>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</si>
  <si>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</si>
  <si>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</si>
  <si>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</si>
  <si>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</si>
  <si>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</si>
  <si>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</si>
  <si>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</si>
  <si>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</si>
  <si>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</si>
  <si>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</si>
  <si>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</si>
  <si>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</si>
  <si>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</si>
  <si>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</si>
  <si>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</si>
  <si>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</si>
  <si>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</si>
  <si>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</si>
  <si>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</si>
  <si>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</si>
  <si>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</si>
  <si>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</si>
  <si>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</si>
  <si>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</si>
  <si>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</si>
  <si>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</si>
  <si>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</si>
  <si>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</si>
  <si>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</si>
  <si>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</si>
  <si>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</si>
  <si>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</si>
  <si>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</si>
  <si>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</si>
  <si>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</si>
  <si>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</si>
  <si>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</si>
  <si>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</si>
  <si>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</si>
  <si>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</si>
  <si>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</si>
  <si>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</si>
  <si>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</si>
  <si>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</si>
  <si>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</si>
  <si>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</si>
  <si>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</si>
  <si>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</si>
  <si>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</si>
  <si>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</si>
  <si>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</si>
  <si>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</si>
  <si>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</si>
  <si>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</si>
  <si>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</si>
  <si>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</si>
  <si>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</si>
  <si>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</si>
  <si>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</si>
  <si>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</si>
  <si>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</si>
  <si>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</si>
  <si>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</si>
  <si>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</si>
  <si>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</si>
  <si>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</si>
  <si>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</si>
  <si>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</si>
  <si>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</si>
  <si>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</si>
  <si>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</si>
  <si>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</si>
  <si>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</si>
  <si>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</si>
  <si>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</si>
  <si>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</si>
  <si>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</si>
  <si>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</si>
  <si>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</si>
  <si>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</si>
  <si>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</si>
  <si>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</si>
  <si>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</si>
  <si>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</si>
  <si>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</si>
  <si>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</si>
  <si>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</si>
  <si>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</si>
  <si>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</si>
  <si>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</si>
  <si>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</si>
  <si>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</si>
  <si>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</si>
  <si>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</si>
  <si>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</si>
  <si>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</si>
  <si>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</si>
  <si>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</si>
  <si>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</si>
  <si>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</si>
  <si>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</si>
  <si>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</si>
  <si>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</si>
  <si>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</si>
  <si>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</si>
  <si>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</si>
  <si>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</si>
  <si>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</si>
  <si>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</si>
  <si>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</si>
  <si>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</si>
  <si>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</si>
  <si>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</si>
  <si>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</si>
  <si>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</si>
  <si>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</si>
  <si>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</si>
  <si>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</si>
  <si>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</si>
  <si>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</si>
  <si>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</si>
  <si>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</si>
  <si>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</si>
  <si>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</si>
  <si>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</si>
  <si>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</si>
  <si>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</si>
  <si>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</si>
  <si>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</si>
  <si>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</si>
  <si>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</si>
  <si>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</si>
  <si>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</si>
  <si>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</si>
  <si>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</si>
  <si>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</si>
  <si>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</si>
  <si>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</si>
  <si>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</si>
  <si>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</si>
  <si>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</si>
  <si>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</si>
  <si>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</si>
  <si>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</si>
  <si>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</si>
  <si>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</si>
  <si>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</si>
  <si>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</si>
  <si>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</si>
  <si>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</si>
  <si>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</si>
  <si>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</si>
  <si>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</si>
  <si>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</si>
  <si>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</si>
  <si>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</si>
  <si>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</si>
  <si>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</si>
  <si>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</si>
  <si>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</si>
  <si>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</si>
  <si>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</si>
  <si>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</si>
  <si>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</si>
  <si>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</si>
  <si>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</si>
  <si>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</si>
  <si>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</si>
  <si>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</si>
  <si>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</si>
  <si>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</si>
  <si>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</si>
  <si>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</si>
  <si>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</si>
  <si>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</si>
  <si>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</si>
  <si>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</si>
  <si>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</si>
  <si>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</si>
  <si>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</si>
  <si>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</si>
  <si>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</si>
  <si>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</si>
  <si>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</si>
  <si>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</si>
  <si>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</si>
  <si>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</si>
  <si>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</si>
  <si>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</si>
  <si>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</si>
  <si>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</si>
  <si>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</si>
  <si>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</si>
  <si>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</si>
  <si>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</si>
  <si>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</si>
  <si>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</si>
  <si>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</si>
  <si>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</si>
  <si>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</si>
  <si>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</si>
  <si>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</si>
  <si>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</si>
  <si>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</si>
  <si>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</si>
  <si>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</si>
  <si>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</si>
  <si>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</si>
  <si>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</si>
  <si>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</si>
  <si>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</si>
  <si>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</si>
  <si>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</si>
  <si>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</si>
  <si>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</si>
  <si>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</si>
  <si>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</si>
  <si>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</si>
  <si>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</si>
  <si>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</si>
  <si>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</si>
  <si>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</si>
  <si>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</si>
  <si>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</si>
  <si>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</si>
  <si>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</si>
  <si>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</si>
  <si>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</si>
  <si>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</si>
  <si>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</si>
  <si>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</si>
  <si>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</si>
  <si>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</si>
  <si>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</si>
  <si>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</si>
  <si>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</si>
  <si>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</si>
  <si>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</si>
  <si>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</si>
  <si>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</si>
  <si>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</si>
  <si>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</si>
  <si>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</si>
  <si>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</si>
  <si>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</si>
  <si>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</si>
  <si>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</si>
  <si>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</si>
  <si>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</si>
  <si>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</si>
  <si>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</si>
  <si>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</si>
  <si>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</si>
  <si>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</si>
  <si>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</si>
  <si>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</si>
  <si>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</si>
  <si>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</si>
  <si>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</si>
  <si>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</si>
  <si>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</si>
  <si>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</si>
  <si>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</si>
  <si>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</si>
  <si>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</si>
  <si>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</si>
  <si>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</si>
  <si>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</si>
  <si>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</si>
  <si>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</si>
  <si>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</si>
  <si>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</si>
  <si>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</si>
  <si>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</si>
  <si>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</si>
  <si>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</si>
  <si>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</si>
  <si>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</si>
  <si>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</si>
  <si>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</si>
  <si>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</si>
  <si>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</si>
  <si>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</si>
  <si>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</si>
  <si>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</si>
  <si>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</si>
  <si>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</si>
  <si>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</si>
  <si>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</si>
  <si>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</si>
  <si>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</si>
  <si>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</si>
  <si>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</si>
  <si>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</si>
  <si>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</si>
  <si>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</si>
  <si>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</si>
  <si>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</si>
  <si>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</si>
  <si>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</si>
  <si>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</si>
  <si>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</si>
  <si>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</si>
  <si>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</si>
  <si>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</si>
  <si>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</si>
  <si>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</si>
  <si>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</si>
  <si>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</si>
  <si>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</si>
  <si>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</si>
  <si>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</si>
  <si>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</si>
  <si>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</si>
  <si>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</si>
  <si>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</si>
  <si>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</si>
  <si>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</si>
  <si>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</si>
  <si>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</si>
  <si>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</si>
  <si>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</si>
  <si>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</si>
  <si>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</si>
  <si>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</si>
  <si>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</si>
  <si>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</si>
  <si>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</si>
  <si>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</si>
  <si>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</si>
  <si>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</si>
  <si>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</si>
  <si>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</si>
  <si>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</si>
  <si>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</si>
  <si>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</si>
  <si>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</si>
  <si>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</si>
  <si>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</si>
  <si>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</si>
  <si>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</si>
  <si>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</si>
  <si>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</si>
  <si>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</si>
  <si>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</si>
  <si>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</si>
  <si>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</si>
  <si>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</si>
  <si>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</si>
  <si>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</si>
  <si>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</si>
  <si>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</si>
  <si>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</si>
  <si>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</si>
  <si>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</si>
  <si>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</si>
  <si>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</si>
  <si>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</si>
  <si>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</si>
  <si>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</si>
  <si>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</si>
  <si>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</si>
  <si>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</si>
  <si>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</si>
  <si>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</si>
  <si>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</si>
  <si>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</si>
  <si>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</si>
  <si>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</si>
  <si>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</si>
  <si>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</si>
  <si>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</si>
  <si>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</si>
  <si>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</si>
  <si>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</si>
  <si>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</si>
  <si>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</si>
  <si>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</si>
  <si>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</si>
  <si>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</si>
  <si>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</si>
  <si>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</si>
  <si>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</si>
  <si>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</si>
  <si>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</si>
  <si>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</si>
  <si>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</si>
  <si>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</si>
  <si>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</si>
  <si>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</si>
  <si>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</si>
  <si>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</si>
  <si>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</si>
  <si>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</si>
  <si>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</si>
  <si>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</si>
  <si>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</si>
  <si>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</si>
  <si>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</si>
  <si>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</si>
  <si>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</si>
  <si>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</si>
  <si>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</si>
  <si>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</si>
  <si>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</si>
  <si>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</si>
  <si>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</si>
  <si>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</si>
  <si>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</si>
  <si>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</si>
  <si>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</si>
  <si>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</si>
  <si>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</si>
  <si>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</si>
  <si>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</si>
  <si>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</si>
  <si>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</si>
  <si>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</si>
  <si>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</si>
  <si>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</si>
  <si>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</si>
  <si>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</si>
  <si>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</si>
  <si>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</si>
  <si>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</si>
  <si>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</si>
  <si>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</si>
  <si>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</si>
  <si>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</si>
  <si>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</si>
  <si>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</si>
  <si>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</si>
  <si>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</si>
  <si>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</si>
  <si>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</si>
  <si>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</si>
  <si>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</si>
  <si>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</si>
  <si>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</si>
  <si>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</si>
  <si>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</si>
  <si>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</si>
  <si>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</si>
  <si>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</si>
  <si>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</si>
  <si>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</si>
  <si>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</si>
  <si>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</si>
  <si>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</si>
  <si>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</si>
  <si>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</si>
  <si>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</si>
  <si>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</si>
  <si>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</si>
  <si>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</si>
  <si>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</si>
  <si>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</si>
  <si>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</si>
  <si>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</si>
  <si>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</si>
  <si>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</si>
  <si>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</si>
  <si>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</si>
  <si>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</si>
  <si>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</si>
  <si>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</si>
  <si>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</si>
  <si>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</si>
  <si>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</si>
  <si>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</si>
  <si>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</si>
  <si>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</si>
  <si>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</si>
  <si>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</si>
  <si>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</si>
  <si>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</si>
  <si>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</si>
  <si>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</si>
  <si>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</si>
  <si>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</si>
  <si>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</si>
  <si>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</si>
  <si>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</si>
  <si>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</si>
  <si>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</si>
  <si>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</si>
  <si>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</si>
  <si>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</si>
  <si>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</si>
  <si>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</si>
  <si>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</si>
  <si>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</si>
  <si>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</si>
  <si>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</si>
  <si>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</si>
  <si>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</si>
  <si>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</si>
  <si>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</si>
  <si>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</si>
  <si>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</si>
  <si>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</si>
  <si>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</si>
  <si>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</si>
  <si>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</si>
  <si>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</si>
  <si>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</si>
  <si>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</si>
  <si>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</si>
  <si>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</si>
  <si>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</si>
  <si>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</si>
  <si>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</si>
  <si>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</si>
  <si>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</si>
  <si>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</si>
  <si>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</si>
  <si>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</si>
  <si>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</si>
  <si>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</si>
  <si>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</si>
  <si>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</si>
  <si>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</si>
  <si>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</si>
  <si>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</si>
  <si>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</si>
  <si>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</si>
  <si>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</si>
  <si>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</si>
  <si>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</si>
  <si>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</si>
  <si>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</si>
  <si>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</si>
  <si>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</si>
  <si>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</si>
  <si>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</si>
  <si>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</si>
  <si>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</si>
  <si>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</si>
  <si>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</si>
  <si>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</si>
  <si>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</si>
  <si>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</si>
  <si>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</si>
  <si>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</si>
  <si>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</si>
  <si>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</si>
  <si>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</si>
  <si>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</si>
  <si>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</si>
  <si>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</si>
  <si>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</si>
  <si>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</si>
  <si>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</si>
  <si>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</si>
  <si>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</si>
  <si>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</si>
  <si>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</si>
  <si>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</si>
  <si>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</si>
  <si>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</si>
  <si>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</si>
  <si>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</si>
  <si>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</si>
  <si>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</si>
  <si>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</si>
  <si>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</si>
  <si>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</si>
  <si>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</si>
  <si>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</si>
  <si>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</si>
  <si>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</si>
  <si>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</si>
  <si>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</si>
  <si>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</si>
  <si>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</si>
  <si>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</si>
  <si>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</si>
  <si>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</si>
  <si>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</si>
  <si>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</si>
  <si>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</si>
  <si>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</si>
  <si>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</si>
  <si>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</si>
  <si>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</si>
  <si>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</si>
  <si>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</si>
  <si>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</si>
  <si>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</si>
  <si>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</si>
  <si>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</si>
  <si>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</si>
  <si>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</si>
  <si>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</si>
  <si>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</si>
  <si>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</si>
  <si>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</si>
  <si>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</si>
  <si>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</si>
  <si>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</si>
  <si>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</si>
  <si>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</si>
  <si>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</si>
  <si>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</si>
  <si>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</si>
  <si>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</si>
  <si>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</si>
  <si>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</si>
  <si>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</si>
  <si>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</si>
  <si>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</si>
  <si>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</si>
  <si>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</si>
  <si>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</si>
  <si>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</si>
  <si>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</si>
  <si>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</si>
  <si>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</si>
  <si>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</si>
  <si>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</si>
  <si>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</si>
  <si>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</si>
  <si>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</si>
  <si>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</si>
  <si>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</si>
  <si>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</si>
  <si>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</si>
  <si>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</si>
  <si>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</si>
  <si>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</si>
  <si>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</si>
  <si>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</si>
  <si>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</si>
  <si>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</si>
  <si>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</si>
  <si>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</si>
  <si>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</si>
  <si>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</si>
  <si>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</si>
  <si>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</si>
  <si>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</si>
  <si>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</si>
  <si>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</si>
  <si>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</si>
  <si>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</si>
  <si>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</si>
  <si>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</si>
  <si>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</si>
  <si>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</si>
  <si>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</si>
  <si>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</si>
  <si>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</si>
  <si>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</si>
  <si>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</si>
  <si>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</si>
  <si>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</si>
  <si>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</si>
  <si>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</si>
  <si>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</si>
  <si>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</si>
  <si>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</si>
  <si>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</si>
  <si>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</si>
  <si>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</si>
  <si>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</si>
  <si>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</si>
  <si>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</si>
  <si>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</si>
  <si>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</si>
  <si>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</si>
  <si>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</si>
  <si>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</si>
  <si>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</si>
  <si>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</si>
  <si>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</si>
  <si>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</si>
  <si>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</si>
  <si>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</si>
  <si>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</si>
  <si>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</si>
  <si>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</si>
  <si>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</si>
  <si>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</si>
  <si>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</si>
  <si>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</si>
  <si>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</si>
  <si>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</si>
  <si>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</si>
  <si>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</si>
  <si>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</si>
  <si>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</si>
  <si>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</si>
  <si>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</si>
  <si>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</si>
  <si>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</si>
  <si>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</si>
  <si>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</si>
  <si>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</si>
  <si>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</si>
  <si>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</si>
  <si>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</si>
  <si>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</si>
  <si>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</si>
  <si>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</si>
  <si>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</si>
  <si>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</si>
  <si>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</si>
  <si>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</si>
  <si>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</si>
  <si>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</si>
  <si>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</si>
  <si>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</si>
  <si>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</si>
  <si>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</si>
  <si>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</si>
  <si>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</si>
  <si>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</si>
  <si>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</si>
  <si>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</si>
  <si>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</si>
  <si>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</si>
  <si>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</si>
  <si>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</si>
  <si>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</si>
  <si>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</si>
  <si>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</si>
  <si>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</si>
  <si>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</si>
  <si>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</si>
  <si>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</si>
  <si>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</si>
  <si>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</si>
  <si>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</si>
  <si>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</si>
  <si>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</si>
  <si>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</si>
  <si>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</si>
  <si>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</si>
  <si>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</si>
  <si>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</si>
  <si>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</si>
  <si>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</si>
  <si>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</si>
  <si>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</si>
  <si>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</si>
  <si>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</si>
  <si>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</si>
  <si>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</si>
  <si>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</si>
  <si>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</si>
  <si>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</si>
  <si>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</si>
  <si>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</si>
  <si>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</si>
  <si>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</si>
  <si>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</si>
  <si>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</si>
  <si>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</si>
  <si>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</si>
  <si>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</si>
  <si>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</si>
  <si>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</si>
  <si>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</si>
  <si>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</si>
  <si>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</si>
  <si>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</si>
  <si>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</si>
  <si>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</si>
  <si>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</si>
  <si>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</si>
  <si>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</si>
  <si>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</si>
  <si>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</si>
  <si>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</si>
  <si>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</si>
  <si>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</si>
  <si>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</si>
  <si>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</si>
  <si>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</si>
  <si>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</si>
  <si>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</si>
  <si>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</si>
  <si>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</si>
  <si>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</si>
  <si>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</si>
  <si>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</si>
  <si>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</si>
  <si>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</si>
  <si>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</si>
  <si>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</si>
  <si>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</si>
  <si>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</si>
  <si>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</si>
  <si>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</si>
  <si>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</si>
  <si>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</si>
  <si>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</si>
  <si>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</si>
  <si>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</si>
  <si>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</si>
  <si>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</si>
  <si>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</si>
  <si>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</si>
  <si>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</si>
  <si>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</si>
  <si>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</si>
  <si>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</si>
  <si>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</si>
  <si>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</si>
  <si>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</si>
  <si>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</si>
  <si>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</si>
  <si>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</si>
  <si>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</si>
  <si>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</si>
  <si>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</si>
  <si>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</si>
  <si>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</si>
  <si>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</si>
  <si>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</si>
  <si>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</si>
  <si>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</si>
  <si>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</si>
  <si>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</si>
  <si>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</si>
  <si>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</si>
  <si>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</si>
  <si>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</si>
  <si>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</si>
  <si>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</si>
  <si>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</si>
  <si>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</si>
  <si>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</si>
  <si>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</si>
  <si>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</si>
  <si>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</si>
  <si>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</si>
  <si>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</si>
  <si>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</si>
  <si>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</si>
  <si>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</si>
  <si>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</si>
  <si>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</si>
  <si>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</si>
  <si>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</si>
  <si>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</si>
  <si>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</si>
  <si>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</si>
  <si>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</si>
  <si>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</si>
  <si>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</si>
  <si>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</si>
  <si>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</si>
  <si>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</si>
  <si>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</si>
  <si>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</si>
  <si>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</si>
  <si>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</si>
  <si>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</si>
  <si>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</si>
  <si>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</si>
  <si>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</si>
  <si>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</si>
  <si>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</si>
  <si>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</si>
  <si>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</si>
  <si>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</si>
  <si>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</si>
  <si>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</si>
  <si>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</si>
  <si>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</si>
  <si>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</si>
  <si>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</si>
  <si>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</si>
  <si>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</si>
  <si>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</si>
  <si>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</si>
  <si>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</si>
  <si>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</si>
  <si>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</si>
  <si>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</si>
  <si>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</si>
  <si>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</si>
  <si>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</si>
  <si>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</si>
  <si>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</si>
  <si>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</si>
  <si>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</si>
  <si>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</si>
  <si>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</si>
  <si>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</si>
  <si>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</si>
  <si>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</si>
  <si>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</si>
  <si>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</si>
  <si>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</si>
  <si>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</si>
  <si>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</si>
  <si>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</si>
  <si>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</si>
  <si>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</si>
  <si>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</si>
  <si>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</si>
  <si>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</si>
  <si>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</si>
  <si>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</si>
  <si>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</si>
  <si>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</si>
  <si>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</si>
  <si>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</si>
  <si>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</si>
  <si>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</si>
  <si>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</si>
  <si>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</si>
  <si>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</si>
  <si>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</si>
  <si>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</si>
  <si>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</si>
  <si>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</si>
  <si>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</si>
  <si>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</si>
  <si>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</si>
  <si>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</si>
  <si>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</si>
  <si>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</si>
  <si>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</si>
  <si>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</si>
  <si>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</si>
  <si>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</si>
  <si>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</si>
  <si>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</si>
  <si>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</si>
  <si>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</si>
  <si>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</si>
  <si>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</si>
  <si>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</si>
  <si>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</si>
  <si>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</si>
  <si>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</si>
  <si>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</si>
  <si>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</si>
  <si>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</si>
  <si>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</si>
  <si>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</si>
  <si>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</si>
  <si>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</si>
  <si>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</si>
  <si>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</si>
  <si>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</si>
  <si>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</si>
  <si>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</si>
  <si>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</si>
  <si>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</si>
  <si>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</si>
  <si>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</si>
  <si>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</si>
  <si>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</si>
  <si>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</si>
  <si>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</si>
  <si>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</si>
  <si>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</si>
  <si>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</si>
  <si>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</si>
  <si>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</si>
  <si>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</si>
  <si>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</si>
  <si>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</si>
  <si>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</si>
  <si>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</si>
  <si>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</si>
  <si>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</si>
  <si>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</si>
  <si>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</si>
  <si>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</si>
  <si>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</si>
  <si>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</si>
  <si>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</si>
  <si>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</si>
  <si>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</si>
  <si>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</si>
  <si>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</si>
  <si>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</si>
  <si>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</si>
  <si>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</si>
  <si>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</si>
  <si>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</si>
  <si>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</si>
  <si>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</si>
  <si>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</si>
  <si>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</si>
  <si>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</si>
  <si>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</si>
  <si>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</si>
  <si>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</si>
  <si>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</si>
  <si>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</si>
  <si>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</si>
  <si>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</si>
  <si>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</si>
  <si>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</si>
  <si>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</si>
  <si>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</si>
  <si>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</si>
  <si>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</si>
  <si>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</si>
  <si>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</si>
  <si>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</si>
  <si>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</si>
  <si>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</si>
  <si>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</si>
  <si>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</si>
  <si>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</si>
  <si>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</si>
  <si>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</si>
  <si>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</si>
  <si>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</si>
  <si>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</si>
  <si>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</si>
  <si>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</si>
  <si>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</si>
  <si>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</si>
  <si>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</si>
  <si>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</si>
  <si>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</si>
  <si>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</si>
  <si>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</si>
  <si>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</si>
  <si>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</si>
  <si>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</si>
  <si>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</si>
  <si>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</si>
  <si>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</si>
  <si>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</si>
  <si>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</si>
  <si>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</si>
  <si>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</si>
  <si>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</si>
  <si>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</si>
  <si>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</si>
  <si>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</si>
  <si>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</si>
  <si>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</si>
  <si>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</si>
  <si>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</si>
  <si>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</si>
  <si>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</si>
  <si>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</si>
  <si>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</si>
  <si>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</si>
  <si>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</si>
  <si>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</si>
  <si>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</si>
  <si>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</si>
  <si>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</si>
  <si>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</si>
  <si>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</si>
  <si>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</si>
  <si>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</si>
  <si>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</si>
  <si>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</si>
  <si>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</si>
  <si>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</si>
  <si>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</si>
  <si>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</si>
  <si>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</si>
  <si>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</si>
  <si>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</si>
  <si>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</si>
  <si>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</si>
  <si>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</si>
  <si>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</si>
  <si>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</si>
  <si>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</si>
  <si>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</si>
  <si>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</si>
  <si>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</si>
  <si>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</si>
  <si>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</si>
  <si>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</si>
  <si>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</si>
  <si>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</si>
  <si>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</si>
  <si>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</si>
  <si>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</si>
  <si>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</si>
  <si>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</si>
  <si>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</si>
  <si>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</si>
  <si>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</si>
  <si>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</si>
  <si>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</si>
  <si>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</si>
  <si>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</si>
  <si>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</si>
  <si>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</si>
  <si>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</si>
  <si>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</si>
  <si>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</si>
  <si>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</si>
  <si>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</si>
  <si>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</si>
  <si>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</si>
  <si>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</si>
  <si>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</si>
  <si>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</si>
  <si>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</si>
  <si>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</si>
  <si>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</si>
  <si>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</si>
  <si>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</si>
  <si>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</si>
  <si>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</si>
  <si>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</si>
  <si>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</si>
  <si>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</si>
  <si>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</si>
  <si>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</si>
  <si>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</si>
  <si>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</si>
  <si>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</si>
  <si>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</si>
  <si>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</si>
  <si>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</si>
  <si>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</si>
  <si>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</si>
  <si>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</si>
  <si>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</si>
  <si>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</si>
  <si>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</si>
  <si>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</si>
  <si>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</si>
  <si>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</si>
  <si>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</si>
  <si>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</si>
  <si>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</si>
  <si>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</si>
  <si>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</si>
  <si>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</si>
  <si>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</si>
  <si>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</si>
  <si>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</si>
  <si>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</si>
  <si>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</si>
  <si>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</si>
  <si>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</si>
  <si>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</si>
  <si>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</si>
  <si>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</si>
  <si>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</si>
  <si>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</si>
  <si>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</si>
  <si>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</si>
  <si>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</si>
  <si>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</si>
  <si>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</si>
  <si>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</si>
  <si>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</si>
  <si>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</si>
  <si>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</si>
  <si>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</si>
  <si>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</si>
  <si>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</si>
  <si>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</si>
  <si>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</si>
  <si>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</si>
  <si>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</si>
  <si>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</si>
  <si>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</si>
  <si>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</si>
  <si>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</si>
  <si>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</si>
  <si>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</si>
  <si>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</si>
  <si>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</si>
  <si>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</si>
  <si>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</si>
  <si>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</si>
  <si>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</si>
  <si>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</si>
  <si>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</si>
  <si>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</si>
  <si>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</si>
  <si>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</si>
  <si>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</si>
  <si>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</si>
  <si>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</si>
  <si>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</si>
  <si>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</si>
  <si>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</si>
  <si>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</si>
  <si>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</si>
  <si>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</si>
  <si>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</si>
  <si>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</si>
  <si>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</si>
  <si>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</si>
  <si>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</si>
  <si>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</si>
  <si>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</si>
  <si>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</si>
  <si>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</si>
  <si>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</si>
  <si>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</si>
  <si>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</si>
  <si>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</si>
  <si>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</si>
  <si>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</si>
  <si>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</si>
  <si>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</si>
  <si>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</si>
  <si>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</si>
  <si>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</si>
  <si>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</si>
  <si>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</si>
  <si>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</si>
  <si>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</si>
  <si>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</si>
  <si>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</si>
  <si>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</si>
  <si>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</si>
  <si>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</si>
  <si>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</si>
  <si>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</si>
  <si>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</si>
  <si>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</si>
  <si>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</si>
  <si>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</si>
  <si>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</si>
  <si>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</si>
  <si>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</si>
  <si>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</si>
  <si>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</si>
  <si>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</si>
  <si>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</si>
  <si>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</si>
  <si>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</si>
  <si>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</si>
  <si>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</si>
  <si>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</si>
  <si>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</si>
  <si>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</si>
  <si>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</si>
  <si>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</si>
  <si>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</si>
  <si>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</si>
  <si>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</si>
  <si>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</si>
  <si>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</si>
  <si>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</si>
  <si>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</si>
  <si>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</si>
  <si>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</si>
  <si>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</si>
  <si>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</si>
  <si>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</si>
  <si>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</si>
  <si>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</si>
  <si>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</si>
  <si>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</si>
  <si>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</si>
  <si>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</si>
  <si>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</si>
  <si>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</si>
  <si>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</si>
  <si>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</si>
  <si>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</si>
  <si>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</si>
  <si>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</si>
  <si>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</si>
  <si>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</si>
  <si>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</si>
  <si>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</si>
  <si>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</si>
  <si>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</si>
  <si>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</si>
  <si>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</si>
  <si>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</si>
  <si>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</si>
  <si>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</si>
  <si>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</si>
  <si>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</si>
  <si>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</si>
  <si>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</si>
  <si>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</si>
  <si>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</si>
  <si>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</si>
  <si>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</si>
  <si>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</si>
  <si>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</si>
  <si>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</si>
  <si>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</si>
  <si>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</si>
  <si>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</si>
  <si>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</si>
  <si>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</si>
  <si>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</si>
  <si>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</si>
  <si>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</si>
  <si>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</si>
  <si>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</si>
  <si>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</si>
  <si>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</si>
  <si>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</si>
  <si>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</si>
  <si>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</si>
  <si>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</si>
  <si>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</si>
  <si>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</si>
  <si>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</si>
  <si>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</si>
  <si>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</si>
  <si>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</si>
  <si>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</si>
  <si>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</si>
  <si>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</si>
  <si>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</si>
  <si>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</si>
  <si>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</si>
  <si>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</si>
  <si>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</si>
  <si>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</si>
  <si>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</si>
  <si>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</si>
  <si>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</si>
  <si>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</si>
  <si>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</si>
  <si>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</si>
  <si>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</si>
  <si>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</si>
  <si>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</si>
  <si>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</si>
  <si>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</si>
  <si>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</si>
  <si>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</si>
  <si>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</si>
  <si>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</si>
  <si>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</si>
  <si>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</si>
  <si>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</si>
  <si>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</si>
  <si>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</si>
  <si>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</si>
  <si>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</si>
  <si>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</si>
  <si>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</si>
  <si>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</si>
  <si>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</si>
  <si>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</si>
  <si>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</si>
  <si>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</si>
  <si>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</si>
  <si>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</si>
  <si>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</si>
  <si>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</si>
  <si>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</si>
  <si>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</si>
  <si>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</si>
  <si>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</si>
  <si>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</si>
  <si>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</si>
  <si>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</si>
  <si>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</si>
  <si>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</si>
  <si>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</si>
  <si>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</si>
  <si>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</si>
  <si>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</si>
  <si>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</si>
  <si>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</si>
  <si>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</si>
  <si>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</si>
  <si>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</si>
  <si>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</si>
  <si>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</si>
  <si>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</si>
  <si>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</si>
  <si>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</si>
  <si>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</si>
  <si>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</si>
  <si>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</si>
  <si>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</si>
  <si>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</si>
  <si>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</si>
  <si>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</si>
  <si>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</si>
  <si>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</si>
  <si>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</si>
  <si>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</si>
  <si>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</si>
  <si>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</si>
  <si>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</si>
  <si>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</si>
  <si>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</si>
  <si>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</si>
  <si>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</si>
  <si>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</si>
  <si>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</si>
  <si>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</si>
  <si>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</si>
  <si>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</si>
  <si>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</si>
  <si>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</si>
  <si>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</si>
  <si>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</si>
  <si>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</si>
  <si>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</si>
  <si>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</si>
  <si>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</si>
  <si>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</si>
  <si>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</si>
  <si>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</si>
  <si>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</si>
  <si>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</si>
  <si>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</si>
  <si>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</si>
  <si>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</si>
  <si>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</si>
  <si>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</si>
  <si>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</si>
  <si>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</si>
  <si>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</si>
  <si>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</si>
  <si>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</si>
  <si>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</si>
  <si>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</si>
  <si>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</si>
  <si>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</si>
  <si>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</si>
  <si>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</si>
  <si>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</si>
  <si>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</si>
  <si>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</si>
  <si>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</si>
  <si>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</si>
  <si>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</si>
  <si>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</si>
  <si>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</si>
  <si>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</si>
  <si>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</si>
  <si>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</si>
  <si>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</si>
  <si>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</si>
  <si>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</si>
  <si>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</si>
  <si>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</si>
  <si>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</si>
  <si>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</si>
  <si>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</si>
  <si>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</si>
  <si>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</si>
  <si>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</si>
  <si>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</si>
  <si>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</si>
  <si>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</si>
  <si>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</si>
  <si>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</si>
  <si>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</si>
  <si>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</si>
  <si>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</si>
  <si>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</si>
  <si>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</si>
  <si>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</si>
  <si>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</si>
  <si>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</si>
  <si>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</si>
  <si>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</si>
  <si>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</si>
  <si>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</si>
  <si>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</si>
  <si>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</si>
  <si>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</si>
  <si>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</si>
  <si>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</si>
  <si>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</si>
  <si>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</si>
  <si>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</si>
  <si>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</si>
  <si>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</si>
  <si>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</si>
  <si>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</si>
  <si>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</si>
  <si>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</si>
  <si>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</si>
  <si>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</si>
  <si>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</si>
  <si>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</si>
  <si>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</si>
  <si>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</si>
  <si>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</si>
  <si>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</si>
  <si>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</si>
  <si>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</si>
  <si>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</si>
  <si>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</si>
  <si>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</si>
  <si>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</si>
  <si>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</si>
  <si>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</si>
  <si>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</si>
  <si>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</si>
  <si>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</si>
  <si>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</si>
  <si>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</si>
  <si>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</si>
  <si>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</si>
  <si>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</si>
  <si>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</si>
  <si>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</si>
  <si>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</si>
  <si>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</si>
  <si>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</si>
  <si>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</si>
  <si>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</si>
  <si>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</si>
  <si>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</si>
  <si>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</si>
  <si>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</si>
  <si>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</si>
  <si>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</si>
  <si>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</si>
  <si>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</si>
  <si>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</si>
  <si>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</si>
  <si>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</si>
  <si>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</si>
  <si>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</si>
  <si>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</si>
  <si>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</si>
  <si>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</si>
  <si>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</si>
  <si>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</si>
  <si>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</si>
  <si>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</si>
  <si>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</si>
  <si>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</si>
  <si>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</si>
  <si>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</si>
  <si>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</si>
  <si>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</si>
  <si>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</si>
  <si>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</si>
  <si>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</si>
  <si>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</si>
  <si>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</si>
  <si>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</si>
  <si>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</si>
  <si>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</si>
  <si>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</si>
  <si>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</si>
  <si>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</si>
  <si>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</si>
  <si>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</si>
  <si>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</si>
  <si>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</si>
  <si>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</si>
  <si>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</si>
  <si>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</si>
  <si>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</si>
  <si>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</si>
  <si>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</si>
  <si>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</si>
  <si>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</si>
  <si>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</si>
  <si>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</si>
  <si>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</si>
  <si>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</si>
  <si>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</si>
  <si>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</si>
  <si>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</si>
  <si>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</si>
  <si>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</si>
  <si>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</si>
  <si>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</si>
  <si>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</si>
  <si>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</si>
  <si>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</si>
  <si>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</si>
  <si>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</si>
  <si>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</si>
  <si>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</si>
  <si>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</si>
  <si>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</si>
  <si>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</si>
  <si>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</si>
  <si>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</si>
  <si>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</si>
  <si>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</si>
  <si>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</si>
  <si>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</si>
  <si>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</si>
  <si>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</si>
  <si>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</si>
  <si>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</si>
  <si>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</si>
  <si>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</si>
  <si>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</si>
  <si>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</si>
  <si>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</si>
  <si>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</si>
  <si>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</si>
  <si>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</si>
  <si>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</si>
  <si>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</si>
  <si>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</si>
  <si>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</si>
  <si>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</si>
  <si>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</si>
  <si>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</si>
  <si>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</si>
  <si>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</si>
  <si>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</si>
  <si>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</si>
  <si>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</si>
  <si>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</si>
  <si>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</si>
  <si>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</si>
  <si>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</si>
  <si>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</si>
  <si>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</si>
  <si>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</si>
  <si>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</si>
  <si>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</si>
  <si>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</si>
  <si>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</si>
  <si>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</si>
  <si>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</si>
  <si>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</si>
  <si>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</si>
  <si>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</si>
  <si>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</si>
  <si>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</si>
  <si>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</si>
  <si>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</si>
  <si>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</si>
  <si>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</si>
  <si>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</si>
  <si>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</si>
  <si>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</si>
  <si>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</si>
  <si>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</si>
  <si>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</si>
  <si>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</si>
  <si>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</si>
  <si>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</si>
  <si>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</si>
  <si>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</si>
  <si>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</si>
  <si>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</si>
  <si>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</si>
  <si>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</si>
  <si>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</si>
  <si>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</si>
  <si>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</si>
  <si>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</si>
  <si>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</si>
  <si>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</si>
  <si>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</si>
  <si>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</si>
  <si>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</si>
  <si>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</si>
  <si>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</si>
  <si>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</si>
  <si>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</si>
  <si>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</si>
  <si>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</si>
  <si>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</si>
  <si>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</si>
  <si>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</si>
  <si>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</si>
  <si>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</si>
  <si>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</si>
  <si>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</si>
  <si>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</si>
  <si>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</si>
  <si>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</si>
  <si>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</si>
  <si>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</si>
  <si>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</si>
  <si>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</si>
  <si>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</si>
  <si>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</si>
  <si>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</si>
  <si>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</si>
  <si>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</si>
  <si>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</si>
  <si>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</si>
  <si>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</si>
  <si>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</si>
  <si>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</si>
  <si>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</si>
  <si>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</si>
  <si>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</si>
  <si>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</si>
  <si>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</si>
  <si>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</si>
  <si>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</si>
  <si>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</si>
  <si>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</si>
  <si>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</si>
  <si>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</si>
  <si>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</si>
  <si>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</si>
  <si>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</si>
  <si>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</si>
  <si>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</si>
  <si>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</si>
  <si>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</si>
  <si>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</si>
  <si>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</si>
  <si>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</si>
  <si>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</si>
  <si>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</si>
  <si>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</si>
  <si>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</si>
  <si>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</si>
  <si>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</si>
  <si>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</si>
  <si>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</si>
  <si>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</si>
  <si>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</si>
  <si>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</si>
  <si>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</si>
  <si>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</si>
  <si>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</si>
  <si>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</si>
  <si>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</si>
  <si>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</si>
  <si>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</si>
  <si>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</si>
  <si>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</si>
  <si>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</si>
  <si>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</si>
  <si>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</si>
  <si>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</si>
  <si>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</si>
  <si>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</si>
  <si>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</si>
  <si>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</si>
  <si>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</si>
  <si>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</si>
  <si>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</si>
  <si>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</si>
  <si>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</si>
  <si>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</si>
  <si>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</si>
  <si>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</si>
  <si>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</si>
  <si>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</si>
  <si>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</si>
  <si>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</si>
  <si>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</si>
  <si>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</si>
  <si>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</si>
  <si>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</si>
  <si>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</si>
  <si>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</si>
  <si>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</si>
  <si>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</si>
  <si>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</si>
  <si>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</si>
  <si>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</si>
  <si>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</si>
  <si>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</si>
  <si>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</si>
  <si>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</si>
  <si>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</si>
  <si>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</si>
  <si>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</si>
  <si>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</si>
  <si>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</si>
  <si>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</si>
  <si>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</si>
  <si>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</si>
  <si>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</si>
  <si>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</si>
  <si>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</si>
  <si>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</si>
  <si>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</si>
  <si>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</si>
  <si>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</si>
  <si>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</si>
  <si>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</si>
  <si>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</si>
  <si>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</si>
  <si>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</si>
  <si>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</si>
  <si>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</si>
  <si>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</si>
  <si>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</si>
  <si>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</si>
  <si>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</si>
  <si>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</si>
  <si>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</si>
  <si>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</si>
  <si>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</si>
  <si>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</si>
  <si>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</si>
  <si>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</si>
  <si>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</si>
  <si>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</si>
  <si>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</si>
  <si>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</si>
  <si>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</si>
  <si>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</si>
  <si>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</si>
  <si>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</si>
  <si>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</si>
  <si>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</si>
  <si>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</si>
  <si>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</si>
  <si>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</si>
  <si>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</si>
  <si>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</si>
  <si>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</si>
  <si>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</si>
  <si>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</si>
  <si>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</si>
  <si>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</si>
  <si>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</si>
  <si>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</si>
  <si>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</si>
  <si>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</si>
  <si>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</si>
  <si>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</si>
  <si>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</si>
  <si>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</si>
  <si>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</si>
  <si>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</si>
  <si>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</si>
  <si>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</si>
  <si>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</si>
  <si>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</si>
  <si>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</si>
  <si>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</si>
  <si>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</si>
  <si>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</si>
  <si>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</si>
  <si>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</si>
  <si>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</si>
  <si>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</si>
  <si>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</si>
  <si>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</si>
  <si>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</si>
  <si>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</si>
  <si>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</si>
  <si>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</si>
  <si>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</si>
  <si>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</si>
  <si>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</si>
  <si>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</si>
  <si>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</si>
  <si>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</si>
  <si>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</si>
  <si>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</si>
  <si>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</si>
  <si>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</si>
  <si>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</si>
  <si>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</si>
  <si>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</si>
  <si>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</si>
  <si>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</si>
  <si>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</si>
  <si>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</si>
  <si>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</si>
  <si>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</si>
  <si>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</si>
  <si>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</si>
  <si>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CAMARA MUNICIPAL DE ITAPISSUMA</t>
  </si>
  <si>
    <t>camaraitapissuma@gmail.com</t>
  </si>
  <si>
    <t>Jefferson Telles Alves Carneiro de Albuquerque</t>
  </si>
  <si>
    <t>presidente</t>
  </si>
  <si>
    <t>ata de posse</t>
  </si>
  <si>
    <t>casado</t>
  </si>
  <si>
    <t>Rua Porto Alegre, 267, Mangabeira, Itapissuma/PE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</si>
</sst>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R$&quot;\ #,##0.00"/>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7"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xf numFmtId="44" fontId="0" fillId="0" borderId="10" xfId="77" applyNumberFormat="1" applyFont="1" applyBorder="1" applyAlignment="1" applyProtection="1">
      <alignment/>
      <protection locked="0"/>
    </xf>
    <xf numFmtId="227" fontId="0" fillId="0" borderId="10" xfId="0" applyNumberFormat="1" applyBorder="1" applyAlignment="1" applyProtection="1">
      <alignment/>
      <protection locked="0"/>
    </xf>
    <xf numFmtId="227" fontId="0" fillId="0" borderId="10" xfId="77" applyNumberFormat="1" applyFont="1" applyBorder="1" applyAlignment="1" applyProtection="1">
      <alignment/>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xfId="93"/>
    <cellStyle name="Comma [0]"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s>
  <dxfs count="8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Camara\Downloads\27camar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PA_EXTRACAOIT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86</v>
      </c>
      <c r="G3" s="93" t="str">
        <f>UPPER(INDEX(C4:C188,MATCH(F3,B4:B188,0),0))</f>
        <v>ITAPISSUMA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13"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ITAPISSUMA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5156619.289999999</v>
      </c>
    </row>
    <row r="11" spans="2:6" ht="15.75">
      <c r="B11" s="28" t="s">
        <v>537</v>
      </c>
      <c r="C11" s="29" t="s">
        <v>545</v>
      </c>
      <c r="D11" s="30">
        <f>SUM(D12:D20)-D26</f>
        <v>5156619.289999999</v>
      </c>
      <c r="E11" s="148"/>
      <c r="F11" s="98"/>
    </row>
    <row r="12" spans="2:6" ht="15.75">
      <c r="B12" s="31" t="s">
        <v>663</v>
      </c>
      <c r="C12" s="48" t="s">
        <v>28</v>
      </c>
      <c r="D12" s="50">
        <v>0</v>
      </c>
      <c r="F12" s="98"/>
    </row>
    <row r="13" spans="2:6" ht="15.75">
      <c r="B13" s="31" t="s">
        <v>664</v>
      </c>
      <c r="C13" s="48" t="s">
        <v>546</v>
      </c>
      <c r="D13" s="50">
        <v>4525598.52</v>
      </c>
      <c r="F13" s="98"/>
    </row>
    <row r="14" spans="2:6" ht="15.75">
      <c r="B14" s="31" t="s">
        <v>665</v>
      </c>
      <c r="C14" s="48" t="s">
        <v>547</v>
      </c>
      <c r="D14" s="50">
        <v>631020.77</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5156619.289999999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74" stopIfTrue="1">
      <formula>$F9&lt;&gt;$I9</formula>
    </cfRule>
  </conditionalFormatting>
  <conditionalFormatting sqref="J20:J24">
    <cfRule type="expression" priority="14" dxfId="74" stopIfTrue="1">
      <formula>AND(#REF!&lt;&gt;"x",J20&lt;&gt;T20)</formula>
    </cfRule>
  </conditionalFormatting>
  <conditionalFormatting sqref="C54:C58 C40:C52 C21:D30 C46:D46 D32:D58 D10:D30">
    <cfRule type="cellIs" priority="11" dxfId="77" operator="equal" stopIfTrue="1">
      <formula>""</formula>
    </cfRule>
  </conditionalFormatting>
  <conditionalFormatting sqref="B10:B58">
    <cfRule type="expression" priority="9" dxfId="78" stopIfTrue="1">
      <formula>OR(#REF!&gt;0,#REF!&lt;0)</formula>
    </cfRule>
  </conditionalFormatting>
  <conditionalFormatting sqref="J42">
    <cfRule type="expression" priority="19" dxfId="74" stopIfTrue="1">
      <formula>AND(#REF!&lt;&gt;"x",J42&lt;&gt;T39)</formula>
    </cfRule>
  </conditionalFormatting>
  <conditionalFormatting sqref="D45:D46">
    <cfRule type="expression" priority="7" dxfId="74" stopIfTrue="1">
      <formula>$F45&lt;&gt;$I45</formula>
    </cfRule>
  </conditionalFormatting>
  <conditionalFormatting sqref="J54:J56">
    <cfRule type="expression" priority="6" dxfId="74" stopIfTrue="1">
      <formula>AND(#REF!&lt;&gt;"x",J54&lt;&gt;T53)</formula>
    </cfRule>
  </conditionalFormatting>
  <conditionalFormatting sqref="C59:D59">
    <cfRule type="cellIs" priority="3" dxfId="77" operator="equal" stopIfTrue="1">
      <formula>""</formula>
    </cfRule>
  </conditionalFormatting>
  <conditionalFormatting sqref="B59">
    <cfRule type="expression" priority="2" dxfId="78" stopIfTrue="1">
      <formula>OR(#REF!&gt;0,#REF!&lt;0)</formula>
    </cfRule>
  </conditionalFormatting>
  <conditionalFormatting sqref="D59">
    <cfRule type="expression" priority="1" dxfId="74" stopIfTrue="1">
      <formula>$F59&lt;&gt;$I59</formula>
    </cfRule>
  </conditionalFormatting>
  <conditionalFormatting sqref="J40:J41">
    <cfRule type="expression" priority="20" dxfId="74"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ITAPISSUMA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5957587460</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12" dxfId="77" operator="equal" stopIfTrue="1">
      <formula>""</formula>
    </cfRule>
  </conditionalFormatting>
  <conditionalFormatting sqref="E10:E152">
    <cfRule type="cellIs" priority="6" dxfId="77" operator="equal" stopIfTrue="1">
      <formula>""</formula>
    </cfRule>
    <cfRule type="expression" priority="7" dxfId="79" stopIfTrue="1">
      <formula>#REF!="CPF Inválido"</formula>
    </cfRule>
  </conditionalFormatting>
  <conditionalFormatting sqref="B10">
    <cfRule type="cellIs" priority="5" dxfId="77" operator="equal" stopIfTrue="1">
      <formula>""</formula>
    </cfRule>
  </conditionalFormatting>
  <conditionalFormatting sqref="F10">
    <cfRule type="cellIs" priority="4" dxfId="77" operator="equal" stopIfTrue="1">
      <formula>""</formula>
    </cfRule>
  </conditionalFormatting>
  <conditionalFormatting sqref="E10">
    <cfRule type="cellIs" priority="2" dxfId="77" operator="equal" stopIfTrue="1">
      <formula>""</formula>
    </cfRule>
    <cfRule type="expression" priority="3" dxfId="79" stopIfTrue="1">
      <formula>'[8]08'!#REF!="CPF Inválido"</formula>
    </cfRule>
  </conditionalFormatting>
  <conditionalFormatting sqref="G10">
    <cfRule type="cellIs" priority="1" dxfId="77"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ITAPISSUMA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200">
        <v>13301.29</v>
      </c>
      <c r="D17" s="200">
        <v>1862.18</v>
      </c>
      <c r="E17" s="200">
        <v>1862.18</v>
      </c>
      <c r="F17" s="200">
        <v>1862.18</v>
      </c>
      <c r="G17" s="52"/>
    </row>
    <row r="18" spans="1:7" s="141" customFormat="1" ht="15.75">
      <c r="A18" s="140"/>
      <c r="B18" s="144" t="s">
        <v>5</v>
      </c>
      <c r="C18" s="200">
        <v>10750.57</v>
      </c>
      <c r="D18" s="200">
        <v>1505.08</v>
      </c>
      <c r="E18" s="200">
        <v>1505.08</v>
      </c>
      <c r="F18" s="200">
        <v>1505.08</v>
      </c>
      <c r="G18" s="52"/>
    </row>
    <row r="19" spans="1:7" s="141" customFormat="1" ht="15.75">
      <c r="A19" s="140"/>
      <c r="B19" s="144" t="s">
        <v>6</v>
      </c>
      <c r="C19" s="200">
        <v>10750.57</v>
      </c>
      <c r="D19" s="200">
        <v>1505.08</v>
      </c>
      <c r="E19" s="200">
        <v>1505.08</v>
      </c>
      <c r="F19" s="200">
        <v>1505.08</v>
      </c>
      <c r="G19" s="52"/>
    </row>
    <row r="20" spans="1:7" s="141" customFormat="1" ht="15.75">
      <c r="A20" s="140"/>
      <c r="B20" s="144" t="s">
        <v>7</v>
      </c>
      <c r="C20" s="200">
        <v>10750.57</v>
      </c>
      <c r="D20" s="200">
        <v>1505.08</v>
      </c>
      <c r="E20" s="200">
        <v>1505.08</v>
      </c>
      <c r="F20" s="200">
        <v>1505.08</v>
      </c>
      <c r="G20" s="52"/>
    </row>
    <row r="21" spans="1:7" s="141" customFormat="1" ht="15.75">
      <c r="A21" s="140"/>
      <c r="B21" s="144" t="s">
        <v>8</v>
      </c>
      <c r="C21" s="200">
        <v>10785.43</v>
      </c>
      <c r="D21" s="200">
        <v>1509.96</v>
      </c>
      <c r="E21" s="200">
        <v>1509.96</v>
      </c>
      <c r="F21" s="200">
        <v>1509.96</v>
      </c>
      <c r="G21" s="52"/>
    </row>
    <row r="22" spans="1:7" s="141" customFormat="1" ht="15.75">
      <c r="A22" s="140"/>
      <c r="B22" s="144" t="s">
        <v>9</v>
      </c>
      <c r="C22" s="200">
        <v>10799</v>
      </c>
      <c r="D22" s="200">
        <v>1511.86</v>
      </c>
      <c r="E22" s="200">
        <v>1511.86</v>
      </c>
      <c r="F22" s="200">
        <v>1511.86</v>
      </c>
      <c r="G22" s="52"/>
    </row>
    <row r="23" spans="1:7" s="141" customFormat="1" ht="15.75">
      <c r="A23" s="140"/>
      <c r="B23" s="144" t="s">
        <v>10</v>
      </c>
      <c r="C23" s="200">
        <v>10799</v>
      </c>
      <c r="D23" s="200">
        <v>1511.86</v>
      </c>
      <c r="E23" s="200">
        <v>1511.86</v>
      </c>
      <c r="F23" s="200">
        <v>1511.86</v>
      </c>
      <c r="G23" s="52"/>
    </row>
    <row r="24" spans="1:7" s="141" customFormat="1" ht="15.75">
      <c r="A24" s="140"/>
      <c r="B24" s="144" t="s">
        <v>11</v>
      </c>
      <c r="C24" s="200">
        <v>10799</v>
      </c>
      <c r="D24" s="200">
        <v>1511.86</v>
      </c>
      <c r="E24" s="200">
        <v>1511.86</v>
      </c>
      <c r="F24" s="200">
        <v>1511.86</v>
      </c>
      <c r="G24" s="52"/>
    </row>
    <row r="25" spans="1:7" s="141" customFormat="1" ht="15.75">
      <c r="A25" s="140"/>
      <c r="B25" s="144" t="s">
        <v>12</v>
      </c>
      <c r="C25" s="200">
        <v>10799</v>
      </c>
      <c r="D25" s="200">
        <v>1511.86</v>
      </c>
      <c r="E25" s="200">
        <v>1511.86</v>
      </c>
      <c r="F25" s="200">
        <v>1511.86</v>
      </c>
      <c r="G25" s="52"/>
    </row>
    <row r="26" spans="1:7" s="141" customFormat="1" ht="15.75">
      <c r="A26" s="140"/>
      <c r="B26" s="144" t="s">
        <v>13</v>
      </c>
      <c r="C26" s="200">
        <v>10799</v>
      </c>
      <c r="D26" s="200">
        <v>1511.86</v>
      </c>
      <c r="E26" s="200">
        <v>1511.86</v>
      </c>
      <c r="F26" s="200">
        <v>1511.86</v>
      </c>
      <c r="G26" s="52"/>
    </row>
    <row r="27" spans="1:11" s="141" customFormat="1" ht="15.75">
      <c r="A27" s="140"/>
      <c r="B27" s="144" t="s">
        <v>14</v>
      </c>
      <c r="C27" s="200">
        <v>10799</v>
      </c>
      <c r="D27" s="200">
        <v>1511.86</v>
      </c>
      <c r="E27" s="200">
        <v>1511.86</v>
      </c>
      <c r="F27" s="200">
        <v>1511.86</v>
      </c>
      <c r="G27" s="52"/>
      <c r="I27" s="140"/>
      <c r="J27" s="140"/>
      <c r="K27" s="140"/>
    </row>
    <row r="28" spans="2:7" ht="15.75">
      <c r="B28" s="144" t="s">
        <v>15</v>
      </c>
      <c r="C28" s="200">
        <v>8234.71</v>
      </c>
      <c r="D28" s="200">
        <v>1152.86</v>
      </c>
      <c r="E28" s="200">
        <v>1152.86</v>
      </c>
      <c r="F28" s="200">
        <v>1152.86</v>
      </c>
      <c r="G28" s="52"/>
    </row>
    <row r="29" spans="2:7" ht="15.75">
      <c r="B29" s="144" t="s">
        <v>295</v>
      </c>
      <c r="C29" s="200">
        <v>10568.36</v>
      </c>
      <c r="D29" s="200">
        <v>1479.57</v>
      </c>
      <c r="E29" s="200">
        <v>1479.57</v>
      </c>
      <c r="F29" s="200">
        <v>1479.57</v>
      </c>
      <c r="G29" s="52"/>
    </row>
    <row r="30" spans="2:7" ht="15.75">
      <c r="B30" s="145" t="s">
        <v>35</v>
      </c>
      <c r="C30" s="51">
        <f>SUM(C17:C29)</f>
        <v>139935.5</v>
      </c>
      <c r="D30" s="51">
        <f>SUM(D17:D29)</f>
        <v>19590.97</v>
      </c>
      <c r="E30" s="51">
        <f>SUM(E17:E29)</f>
        <v>19590.97</v>
      </c>
      <c r="F30" s="51">
        <f>SUM(F17:F29)</f>
        <v>19590.97</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200">
        <v>13301.29</v>
      </c>
      <c r="D41" s="200">
        <v>1995.19</v>
      </c>
      <c r="E41" s="200">
        <v>1995.19</v>
      </c>
      <c r="F41" s="200">
        <v>0</v>
      </c>
      <c r="G41" s="200">
        <v>1995.19</v>
      </c>
      <c r="H41" s="52"/>
    </row>
    <row r="42" spans="2:8" ht="15.75">
      <c r="B42" s="144" t="s">
        <v>5</v>
      </c>
      <c r="C42" s="200">
        <v>10750.57</v>
      </c>
      <c r="D42" s="200">
        <v>1612.59</v>
      </c>
      <c r="E42" s="200">
        <v>1612.59</v>
      </c>
      <c r="F42" s="200">
        <v>0</v>
      </c>
      <c r="G42" s="200">
        <v>1612.59</v>
      </c>
      <c r="H42" s="52"/>
    </row>
    <row r="43" spans="2:8" ht="15.75">
      <c r="B43" s="144" t="s">
        <v>6</v>
      </c>
      <c r="C43" s="200">
        <v>10750.57</v>
      </c>
      <c r="D43" s="200">
        <v>1612.59</v>
      </c>
      <c r="E43" s="200">
        <v>1612.59</v>
      </c>
      <c r="F43" s="200">
        <v>0</v>
      </c>
      <c r="G43" s="200">
        <v>1612.59</v>
      </c>
      <c r="H43" s="52"/>
    </row>
    <row r="44" spans="2:8" ht="15.75">
      <c r="B44" s="144" t="s">
        <v>7</v>
      </c>
      <c r="C44" s="200">
        <v>10750.57</v>
      </c>
      <c r="D44" s="200">
        <v>1612.59</v>
      </c>
      <c r="E44" s="200">
        <v>1612.59</v>
      </c>
      <c r="F44" s="200">
        <v>0</v>
      </c>
      <c r="G44" s="200">
        <v>1612.59</v>
      </c>
      <c r="H44" s="52"/>
    </row>
    <row r="45" spans="2:8" ht="15.75">
      <c r="B45" s="144" t="s">
        <v>8</v>
      </c>
      <c r="C45" s="200">
        <v>10785.43</v>
      </c>
      <c r="D45" s="200">
        <v>1617.81</v>
      </c>
      <c r="E45" s="200">
        <v>1617.81</v>
      </c>
      <c r="F45" s="200">
        <v>0</v>
      </c>
      <c r="G45" s="200">
        <v>1617.81</v>
      </c>
      <c r="H45" s="52"/>
    </row>
    <row r="46" spans="2:8" ht="15.75">
      <c r="B46" s="144" t="s">
        <v>9</v>
      </c>
      <c r="C46" s="200">
        <v>10799</v>
      </c>
      <c r="D46" s="200">
        <v>1619.85</v>
      </c>
      <c r="E46" s="200">
        <v>1619.85</v>
      </c>
      <c r="F46" s="200">
        <v>0</v>
      </c>
      <c r="G46" s="200">
        <v>1619.85</v>
      </c>
      <c r="H46" s="52"/>
    </row>
    <row r="47" spans="2:8" ht="15.75">
      <c r="B47" s="144" t="s">
        <v>10</v>
      </c>
      <c r="C47" s="200">
        <v>10799</v>
      </c>
      <c r="D47" s="200">
        <v>1619.85</v>
      </c>
      <c r="E47" s="200">
        <v>1619.85</v>
      </c>
      <c r="F47" s="200">
        <v>0</v>
      </c>
      <c r="G47" s="200">
        <v>1619.85</v>
      </c>
      <c r="H47" s="52"/>
    </row>
    <row r="48" spans="2:8" ht="15.75">
      <c r="B48" s="144" t="s">
        <v>11</v>
      </c>
      <c r="C48" s="200">
        <v>10799</v>
      </c>
      <c r="D48" s="200">
        <v>1619.85</v>
      </c>
      <c r="E48" s="200">
        <v>1619.85</v>
      </c>
      <c r="F48" s="200">
        <v>0</v>
      </c>
      <c r="G48" s="200">
        <v>1619.85</v>
      </c>
      <c r="H48" s="52"/>
    </row>
    <row r="49" spans="2:8" ht="15.75">
      <c r="B49" s="144" t="s">
        <v>12</v>
      </c>
      <c r="C49" s="200">
        <v>10799</v>
      </c>
      <c r="D49" s="200">
        <v>1619.85</v>
      </c>
      <c r="E49" s="200">
        <v>1619.85</v>
      </c>
      <c r="F49" s="200">
        <v>0</v>
      </c>
      <c r="G49" s="200">
        <v>1619.85</v>
      </c>
      <c r="H49" s="52"/>
    </row>
    <row r="50" spans="2:8" ht="15.75">
      <c r="B50" s="144" t="s">
        <v>13</v>
      </c>
      <c r="C50" s="200">
        <v>10799</v>
      </c>
      <c r="D50" s="200">
        <v>1619.85</v>
      </c>
      <c r="E50" s="200">
        <v>1619.85</v>
      </c>
      <c r="F50" s="200">
        <v>0</v>
      </c>
      <c r="G50" s="200">
        <v>1619.85</v>
      </c>
      <c r="H50" s="52"/>
    </row>
    <row r="51" spans="2:8" ht="15.75">
      <c r="B51" s="144" t="s">
        <v>14</v>
      </c>
      <c r="C51" s="200">
        <v>10799</v>
      </c>
      <c r="D51" s="200">
        <v>1619.85</v>
      </c>
      <c r="E51" s="200">
        <v>1619.85</v>
      </c>
      <c r="F51" s="200">
        <v>0</v>
      </c>
      <c r="G51" s="200">
        <v>1619.85</v>
      </c>
      <c r="H51" s="52"/>
    </row>
    <row r="52" spans="2:8" ht="15.75">
      <c r="B52" s="144" t="s">
        <v>15</v>
      </c>
      <c r="C52" s="200">
        <v>8234.71</v>
      </c>
      <c r="D52" s="200">
        <v>1585.21</v>
      </c>
      <c r="E52" s="200">
        <v>1585.21</v>
      </c>
      <c r="F52" s="200">
        <v>0</v>
      </c>
      <c r="G52" s="200">
        <v>1585.21</v>
      </c>
      <c r="H52" s="52"/>
    </row>
    <row r="53" spans="2:8" ht="15.75">
      <c r="B53" s="144" t="s">
        <v>295</v>
      </c>
      <c r="C53" s="200">
        <v>10568.36</v>
      </c>
      <c r="D53" s="200">
        <v>1235.21</v>
      </c>
      <c r="E53" s="200">
        <v>1235.21</v>
      </c>
      <c r="F53" s="200">
        <v>0</v>
      </c>
      <c r="G53" s="200">
        <v>1235.21</v>
      </c>
      <c r="H53" s="52"/>
    </row>
    <row r="54" spans="2:8" ht="15.75">
      <c r="B54" s="145" t="s">
        <v>35</v>
      </c>
      <c r="C54" s="51">
        <f aca="true" t="shared" si="0" ref="C54:H54">SUM(C41:C53)</f>
        <v>139935.5</v>
      </c>
      <c r="D54" s="51">
        <f t="shared" si="0"/>
        <v>20990.289999999997</v>
      </c>
      <c r="E54" s="51">
        <f t="shared" si="0"/>
        <v>20990.289999999997</v>
      </c>
      <c r="F54" s="51">
        <f t="shared" si="0"/>
        <v>0</v>
      </c>
      <c r="G54" s="51">
        <f t="shared" si="0"/>
        <v>20990.289999999997</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7" operator="equal" stopIfTrue="1">
      <formula>""</formula>
    </cfRule>
  </conditionalFormatting>
  <conditionalFormatting sqref="G17:G30">
    <cfRule type="cellIs" priority="2" dxfId="77" operator="equal" stopIfTrue="1">
      <formula>""</formula>
    </cfRule>
  </conditionalFormatting>
  <conditionalFormatting sqref="H41:H54">
    <cfRule type="cellIs" priority="1" dxfId="7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ITAPISSUMA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0">
        <v>220500</v>
      </c>
      <c r="D15" s="201">
        <v>19928.46</v>
      </c>
      <c r="E15" s="201">
        <v>19928.46</v>
      </c>
      <c r="F15" s="201">
        <v>19928.46</v>
      </c>
      <c r="G15" s="52"/>
    </row>
    <row r="16" spans="1:7" s="141" customFormat="1" ht="15.75">
      <c r="A16" s="140"/>
      <c r="B16" s="144" t="s">
        <v>5</v>
      </c>
      <c r="C16" s="200">
        <v>237400</v>
      </c>
      <c r="D16" s="201">
        <v>21308.36</v>
      </c>
      <c r="E16" s="201">
        <v>21308.36</v>
      </c>
      <c r="F16" s="201">
        <v>21308.36</v>
      </c>
      <c r="G16" s="52"/>
    </row>
    <row r="17" spans="1:7" s="141" customFormat="1" ht="15.75">
      <c r="A17" s="140"/>
      <c r="B17" s="144" t="s">
        <v>6</v>
      </c>
      <c r="C17" s="200">
        <v>238200</v>
      </c>
      <c r="D17" s="201">
        <v>21360.96</v>
      </c>
      <c r="E17" s="201">
        <v>21360.96</v>
      </c>
      <c r="F17" s="201">
        <v>21360.96</v>
      </c>
      <c r="G17" s="52"/>
    </row>
    <row r="18" spans="1:7" s="141" customFormat="1" ht="15.75">
      <c r="A18" s="140"/>
      <c r="B18" s="144" t="s">
        <v>7</v>
      </c>
      <c r="C18" s="200">
        <v>236500</v>
      </c>
      <c r="D18" s="201">
        <v>21227.36</v>
      </c>
      <c r="E18" s="201">
        <v>21227.36</v>
      </c>
      <c r="F18" s="201">
        <v>21227.36</v>
      </c>
      <c r="G18" s="52"/>
    </row>
    <row r="19" spans="1:7" s="141" customFormat="1" ht="15.75">
      <c r="A19" s="140"/>
      <c r="B19" s="144" t="s">
        <v>8</v>
      </c>
      <c r="C19" s="200">
        <v>232000</v>
      </c>
      <c r="D19" s="201">
        <v>20871.86</v>
      </c>
      <c r="E19" s="201">
        <v>20871.86</v>
      </c>
      <c r="F19" s="201">
        <v>20871.86</v>
      </c>
      <c r="G19" s="52"/>
    </row>
    <row r="20" spans="1:7" s="141" customFormat="1" ht="15.75">
      <c r="A20" s="140"/>
      <c r="B20" s="144" t="s">
        <v>9</v>
      </c>
      <c r="C20" s="200">
        <v>234000</v>
      </c>
      <c r="D20" s="201">
        <v>21018.86</v>
      </c>
      <c r="E20" s="201">
        <v>21018.86</v>
      </c>
      <c r="F20" s="201">
        <v>21018.86</v>
      </c>
      <c r="G20" s="52"/>
    </row>
    <row r="21" spans="1:7" s="141" customFormat="1" ht="15.75">
      <c r="A21" s="140"/>
      <c r="B21" s="144" t="s">
        <v>10</v>
      </c>
      <c r="C21" s="200">
        <v>248000</v>
      </c>
      <c r="D21" s="201">
        <v>23016.02</v>
      </c>
      <c r="E21" s="201">
        <v>23016.02</v>
      </c>
      <c r="F21" s="201">
        <v>23016.02</v>
      </c>
      <c r="G21" s="52"/>
    </row>
    <row r="22" spans="1:7" s="141" customFormat="1" ht="15.75">
      <c r="A22" s="140"/>
      <c r="B22" s="144" t="s">
        <v>11</v>
      </c>
      <c r="C22" s="200">
        <v>228300</v>
      </c>
      <c r="D22" s="201">
        <v>20522.36</v>
      </c>
      <c r="E22" s="201">
        <v>20522.36</v>
      </c>
      <c r="F22" s="201">
        <v>20522.36</v>
      </c>
      <c r="G22" s="52"/>
    </row>
    <row r="23" spans="1:7" s="141" customFormat="1" ht="15.75">
      <c r="A23" s="140"/>
      <c r="B23" s="144" t="s">
        <v>12</v>
      </c>
      <c r="C23" s="200">
        <v>226000</v>
      </c>
      <c r="D23" s="201">
        <v>20324.46</v>
      </c>
      <c r="E23" s="201">
        <v>20324.46</v>
      </c>
      <c r="F23" s="201">
        <v>20324.46</v>
      </c>
      <c r="G23" s="52"/>
    </row>
    <row r="24" spans="1:7" s="141" customFormat="1" ht="15.75">
      <c r="A24" s="140"/>
      <c r="B24" s="144" t="s">
        <v>13</v>
      </c>
      <c r="C24" s="200">
        <v>224000</v>
      </c>
      <c r="D24" s="201">
        <v>20160.96</v>
      </c>
      <c r="E24" s="201">
        <v>20160.96</v>
      </c>
      <c r="F24" s="201">
        <v>20160.96</v>
      </c>
      <c r="G24" s="52"/>
    </row>
    <row r="25" spans="1:11" s="141" customFormat="1" ht="15.75">
      <c r="A25" s="140"/>
      <c r="B25" s="144" t="s">
        <v>14</v>
      </c>
      <c r="C25" s="200">
        <v>225000</v>
      </c>
      <c r="D25" s="201">
        <v>20250.96</v>
      </c>
      <c r="E25" s="201">
        <v>20250.96</v>
      </c>
      <c r="F25" s="201">
        <v>20250.96</v>
      </c>
      <c r="G25" s="52"/>
      <c r="H25" s="140"/>
      <c r="I25" s="140"/>
      <c r="J25" s="140"/>
      <c r="K25" s="140"/>
    </row>
    <row r="26" spans="2:7" ht="15.75">
      <c r="B26" s="144" t="s">
        <v>15</v>
      </c>
      <c r="C26" s="200">
        <v>220000</v>
      </c>
      <c r="D26" s="202">
        <v>19866.96</v>
      </c>
      <c r="E26" s="202">
        <v>19866.96</v>
      </c>
      <c r="F26" s="202">
        <v>19866.96</v>
      </c>
      <c r="G26" s="52"/>
    </row>
    <row r="27" spans="2:7" ht="15.75">
      <c r="B27" s="144" t="s">
        <v>295</v>
      </c>
      <c r="C27" s="200">
        <v>135008.23</v>
      </c>
      <c r="D27" s="201">
        <v>10698.52</v>
      </c>
      <c r="E27" s="201">
        <v>10698.52</v>
      </c>
      <c r="F27" s="201">
        <v>10698.52</v>
      </c>
      <c r="G27" s="52"/>
    </row>
    <row r="28" spans="2:7" ht="15.75">
      <c r="B28" s="145" t="s">
        <v>35</v>
      </c>
      <c r="C28" s="51">
        <f>SUM(C15:C27)</f>
        <v>2904908.23</v>
      </c>
      <c r="D28" s="51">
        <f>SUM(D15:D27)</f>
        <v>260556.09999999995</v>
      </c>
      <c r="E28" s="51">
        <f>SUM(E15:E27)</f>
        <v>260556.09999999995</v>
      </c>
      <c r="F28" s="51">
        <f>SUM(F15:F27)</f>
        <v>260556.09999999995</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0">
        <v>220500</v>
      </c>
      <c r="D38" s="200">
        <v>46305</v>
      </c>
      <c r="E38" s="200">
        <v>46305</v>
      </c>
      <c r="F38" s="200">
        <v>512.7</v>
      </c>
      <c r="G38" s="200">
        <f>E38-F38</f>
        <v>45792.3</v>
      </c>
      <c r="H38" s="52"/>
    </row>
    <row r="39" spans="2:8" ht="15.75">
      <c r="B39" s="144" t="s">
        <v>5</v>
      </c>
      <c r="C39" s="200">
        <v>237400</v>
      </c>
      <c r="D39" s="200">
        <v>49854</v>
      </c>
      <c r="E39" s="200">
        <v>49854</v>
      </c>
      <c r="F39" s="200">
        <v>717.78</v>
      </c>
      <c r="G39" s="200">
        <f aca="true" t="shared" si="0" ref="G39:G50">E39-F39</f>
        <v>49136.22</v>
      </c>
      <c r="H39" s="52"/>
    </row>
    <row r="40" spans="2:8" ht="15.75">
      <c r="B40" s="144" t="s">
        <v>6</v>
      </c>
      <c r="C40" s="200">
        <v>238200</v>
      </c>
      <c r="D40" s="200">
        <v>50021.71</v>
      </c>
      <c r="E40" s="200">
        <v>50021.71</v>
      </c>
      <c r="F40" s="200">
        <v>769.05</v>
      </c>
      <c r="G40" s="200">
        <f t="shared" si="0"/>
        <v>49252.659999999996</v>
      </c>
      <c r="H40" s="52"/>
    </row>
    <row r="41" spans="2:8" ht="15.75">
      <c r="B41" s="144" t="s">
        <v>7</v>
      </c>
      <c r="C41" s="200">
        <v>236500</v>
      </c>
      <c r="D41" s="200">
        <v>49665</v>
      </c>
      <c r="E41" s="200">
        <v>49665</v>
      </c>
      <c r="F41" s="200">
        <v>769.05</v>
      </c>
      <c r="G41" s="200">
        <f t="shared" si="0"/>
        <v>48895.95</v>
      </c>
      <c r="H41" s="52"/>
    </row>
    <row r="42" spans="2:8" ht="15.75">
      <c r="B42" s="144" t="s">
        <v>8</v>
      </c>
      <c r="C42" s="200">
        <v>232000</v>
      </c>
      <c r="D42" s="200">
        <v>48720</v>
      </c>
      <c r="E42" s="200">
        <v>48720</v>
      </c>
      <c r="F42" s="200">
        <v>922.86</v>
      </c>
      <c r="G42" s="200">
        <f t="shared" si="0"/>
        <v>47797.14</v>
      </c>
      <c r="H42" s="52"/>
    </row>
    <row r="43" spans="2:8" ht="15.75">
      <c r="B43" s="144" t="s">
        <v>9</v>
      </c>
      <c r="C43" s="200">
        <v>234000</v>
      </c>
      <c r="D43" s="200">
        <v>49140</v>
      </c>
      <c r="E43" s="200">
        <v>49140</v>
      </c>
      <c r="F43" s="200">
        <v>974.13</v>
      </c>
      <c r="G43" s="200">
        <f t="shared" si="0"/>
        <v>48165.87</v>
      </c>
      <c r="H43" s="52"/>
    </row>
    <row r="44" spans="2:8" ht="15.75">
      <c r="B44" s="144" t="s">
        <v>10</v>
      </c>
      <c r="C44" s="200">
        <v>248000</v>
      </c>
      <c r="D44" s="200">
        <v>52080</v>
      </c>
      <c r="E44" s="200">
        <v>52080</v>
      </c>
      <c r="F44" s="200">
        <v>922.86</v>
      </c>
      <c r="G44" s="200">
        <f t="shared" si="0"/>
        <v>51157.14</v>
      </c>
      <c r="H44" s="52"/>
    </row>
    <row r="45" spans="2:8" ht="15.75">
      <c r="B45" s="144" t="s">
        <v>11</v>
      </c>
      <c r="C45" s="200">
        <v>228300</v>
      </c>
      <c r="D45" s="200">
        <v>47943</v>
      </c>
      <c r="E45" s="200">
        <v>47943</v>
      </c>
      <c r="F45" s="200">
        <v>974.13</v>
      </c>
      <c r="G45" s="200">
        <f t="shared" si="0"/>
        <v>46968.87</v>
      </c>
      <c r="H45" s="52"/>
    </row>
    <row r="46" spans="2:8" ht="15.75">
      <c r="B46" s="144" t="s">
        <v>12</v>
      </c>
      <c r="C46" s="200">
        <v>226000</v>
      </c>
      <c r="D46" s="200">
        <v>47460</v>
      </c>
      <c r="E46" s="200">
        <v>47460</v>
      </c>
      <c r="F46" s="200">
        <v>922.86</v>
      </c>
      <c r="G46" s="200">
        <f t="shared" si="0"/>
        <v>46537.14</v>
      </c>
      <c r="H46" s="52"/>
    </row>
    <row r="47" spans="2:8" ht="15.75">
      <c r="B47" s="144" t="s">
        <v>13</v>
      </c>
      <c r="C47" s="200">
        <v>224000</v>
      </c>
      <c r="D47" s="200">
        <v>47040</v>
      </c>
      <c r="E47" s="200">
        <v>47040</v>
      </c>
      <c r="F47" s="200">
        <v>922.86</v>
      </c>
      <c r="G47" s="200">
        <f t="shared" si="0"/>
        <v>46117.14</v>
      </c>
      <c r="H47" s="52"/>
    </row>
    <row r="48" spans="2:8" ht="15.75">
      <c r="B48" s="144" t="s">
        <v>14</v>
      </c>
      <c r="C48" s="200">
        <v>225000</v>
      </c>
      <c r="D48" s="200">
        <v>47250</v>
      </c>
      <c r="E48" s="200">
        <v>47250</v>
      </c>
      <c r="F48" s="200">
        <v>922.86</v>
      </c>
      <c r="G48" s="200">
        <f t="shared" si="0"/>
        <v>46327.14</v>
      </c>
      <c r="H48" s="52"/>
    </row>
    <row r="49" spans="2:8" ht="15.75">
      <c r="B49" s="144" t="s">
        <v>15</v>
      </c>
      <c r="C49" s="200">
        <v>220000</v>
      </c>
      <c r="D49" s="200">
        <v>46200</v>
      </c>
      <c r="E49" s="200">
        <v>46200</v>
      </c>
      <c r="F49" s="200">
        <v>971.59</v>
      </c>
      <c r="G49" s="200">
        <f t="shared" si="0"/>
        <v>45228.41</v>
      </c>
      <c r="H49" s="52"/>
    </row>
    <row r="50" spans="2:8" ht="15.75">
      <c r="B50" s="144" t="s">
        <v>295</v>
      </c>
      <c r="C50" s="200">
        <v>135008.23</v>
      </c>
      <c r="D50" s="200">
        <v>25351.73</v>
      </c>
      <c r="E50" s="200">
        <v>25351.73</v>
      </c>
      <c r="F50" s="200">
        <v>0</v>
      </c>
      <c r="G50" s="200">
        <f t="shared" si="0"/>
        <v>25351.73</v>
      </c>
      <c r="H50" s="52"/>
    </row>
    <row r="51" spans="2:8" ht="15.75">
      <c r="B51" s="145" t="s">
        <v>35</v>
      </c>
      <c r="C51" s="51">
        <f aca="true" t="shared" si="1" ref="C51:H51">SUM(C38:C50)</f>
        <v>2904908.23</v>
      </c>
      <c r="D51" s="51">
        <f t="shared" si="1"/>
        <v>607030.44</v>
      </c>
      <c r="E51" s="51">
        <f t="shared" si="1"/>
        <v>607030.44</v>
      </c>
      <c r="F51" s="51">
        <f t="shared" si="1"/>
        <v>10302.73</v>
      </c>
      <c r="G51" s="51">
        <f t="shared" si="1"/>
        <v>596727.7100000001</v>
      </c>
      <c r="H51" s="51">
        <f t="shared" si="1"/>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7" operator="equal" stopIfTrue="1">
      <formula>""</formula>
    </cfRule>
  </conditionalFormatting>
  <conditionalFormatting sqref="C15:G27">
    <cfRule type="cellIs" priority="9" dxfId="77" operator="equal" stopIfTrue="1">
      <formula>""</formula>
    </cfRule>
  </conditionalFormatting>
  <conditionalFormatting sqref="C15:G27">
    <cfRule type="cellIs" priority="8" dxfId="77" operator="equal" stopIfTrue="1">
      <formula>""</formula>
    </cfRule>
  </conditionalFormatting>
  <conditionalFormatting sqref="C38:G50">
    <cfRule type="cellIs" priority="7" dxfId="77" operator="equal" stopIfTrue="1">
      <formula>""</formula>
    </cfRule>
  </conditionalFormatting>
  <conditionalFormatting sqref="F15:G28">
    <cfRule type="cellIs" priority="6" dxfId="77" operator="equal" stopIfTrue="1">
      <formula>""</formula>
    </cfRule>
  </conditionalFormatting>
  <conditionalFormatting sqref="F15:G27">
    <cfRule type="cellIs" priority="5" dxfId="77" operator="equal" stopIfTrue="1">
      <formula>""</formula>
    </cfRule>
  </conditionalFormatting>
  <conditionalFormatting sqref="F15:G27">
    <cfRule type="cellIs" priority="4" dxfId="77" operator="equal" stopIfTrue="1">
      <formula>""</formula>
    </cfRule>
  </conditionalFormatting>
  <conditionalFormatting sqref="G38:H51">
    <cfRule type="cellIs" priority="3" dxfId="77" operator="equal" stopIfTrue="1">
      <formula>""</formula>
    </cfRule>
  </conditionalFormatting>
  <conditionalFormatting sqref="G38:H50">
    <cfRule type="cellIs" priority="2" dxfId="77" operator="equal" stopIfTrue="1">
      <formula>""</formula>
    </cfRule>
  </conditionalFormatting>
  <conditionalFormatting sqref="G38:H50">
    <cfRule type="cellIs" priority="1" dxfId="7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ITAPISSUMA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7" operator="equal" stopIfTrue="1">
      <formula>""</formula>
    </cfRule>
  </conditionalFormatting>
  <conditionalFormatting sqref="H11:J11">
    <cfRule type="expression" priority="6" dxfId="74" stopIfTrue="1">
      <formula>$G31&lt;&gt;$L31</formula>
    </cfRule>
  </conditionalFormatting>
  <conditionalFormatting sqref="H12:J25">
    <cfRule type="cellIs" priority="5" dxfId="77" operator="equal" stopIfTrue="1">
      <formula>""</formula>
    </cfRule>
  </conditionalFormatting>
  <conditionalFormatting sqref="C11:E11">
    <cfRule type="expression" priority="4" dxfId="74" stopIfTrue="1">
      <formula>#REF!&lt;&gt;$L11</formula>
    </cfRule>
  </conditionalFormatting>
  <conditionalFormatting sqref="I25:J25">
    <cfRule type="cellIs" priority="3" dxfId="77" operator="equal" stopIfTrue="1">
      <formula>""</formula>
    </cfRule>
  </conditionalFormatting>
  <conditionalFormatting sqref="H25:J25">
    <cfRule type="cellIs" priority="2" dxfId="77" operator="equal" stopIfTrue="1">
      <formula>""</formula>
    </cfRule>
  </conditionalFormatting>
  <conditionalFormatting sqref="J12:J24">
    <cfRule type="cellIs" priority="1" dxfId="7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P081</v>
      </c>
      <c r="C12" s="74">
        <v>106</v>
      </c>
      <c r="D12" s="71" t="s">
        <v>1000</v>
      </c>
      <c r="E12" s="74">
        <f>$E$3</f>
        <v>2021</v>
      </c>
      <c r="F12" s="70" t="s">
        <v>569</v>
      </c>
      <c r="G12" s="75" t="s">
        <v>221</v>
      </c>
      <c r="H12" s="72" t="s">
        <v>627</v>
      </c>
      <c r="I12" s="146">
        <f>'07'!D10</f>
        <v>5156619.289999999</v>
      </c>
      <c r="J12" s="70" t="s">
        <v>4976</v>
      </c>
      <c r="K12" s="70" t="str">
        <f>INDEX(PA_EXTRACAOITEM!D:D,MATCH(F12,PA_EXTRACAOITEM!B:B,0),0)</f>
        <v>DESPESA BRUTA COM PESSOAL</v>
      </c>
    </row>
    <row r="13" spans="2:11" ht="15">
      <c r="B13" s="75" t="str">
        <f>INDEX(SUM!D:D,MATCH(SUM!$F$3,SUM!B:B,0),0)</f>
        <v>P081</v>
      </c>
      <c r="C13" s="74">
        <v>106</v>
      </c>
      <c r="D13" s="71" t="s">
        <v>1000</v>
      </c>
      <c r="E13" s="74">
        <f aca="true" t="shared" si="0" ref="E13:E82">$E$3</f>
        <v>2021</v>
      </c>
      <c r="F13" s="70" t="s">
        <v>570</v>
      </c>
      <c r="G13" s="75" t="s">
        <v>222</v>
      </c>
      <c r="H13" s="72" t="s">
        <v>628</v>
      </c>
      <c r="I13" s="146">
        <f>'07'!D11</f>
        <v>5156619.289999999</v>
      </c>
      <c r="J13" s="70" t="s">
        <v>4976</v>
      </c>
      <c r="K13" s="70" t="str">
        <f>INDEX(PA_EXTRACAOITEM!D:D,MATCH(F13,PA_EXTRACAOITEM!B:B,0),0)</f>
        <v>Ativo</v>
      </c>
    </row>
    <row r="14" spans="2:11" ht="15">
      <c r="B14" s="75" t="str">
        <f>INDEX(SUM!D:D,MATCH(SUM!$F$3,SUM!B:B,0),0)</f>
        <v>P081</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P081</v>
      </c>
      <c r="C15" s="74">
        <v>106</v>
      </c>
      <c r="D15" s="71" t="s">
        <v>1000</v>
      </c>
      <c r="E15" s="74">
        <f t="shared" si="0"/>
        <v>2021</v>
      </c>
      <c r="F15" s="70" t="s">
        <v>573</v>
      </c>
      <c r="G15" s="75" t="s">
        <v>225</v>
      </c>
      <c r="H15" s="72" t="s">
        <v>630</v>
      </c>
      <c r="I15" s="146">
        <f>'07'!D13</f>
        <v>4525598.52</v>
      </c>
      <c r="J15" s="70" t="s">
        <v>4976</v>
      </c>
      <c r="K15" s="70" t="str">
        <f>INDEX(PA_EXTRACAOITEM!D:D,MATCH(F15,PA_EXTRACAOITEM!B:B,0),0)</f>
        <v>Vencimento e Vantagens Fixas - Pessoal Civil</v>
      </c>
    </row>
    <row r="16" spans="2:11" ht="15">
      <c r="B16" s="75" t="str">
        <f>INDEX(SUM!D:D,MATCH(SUM!$F$3,SUM!B:B,0),0)</f>
        <v>P081</v>
      </c>
      <c r="C16" s="74">
        <v>106</v>
      </c>
      <c r="D16" s="71" t="s">
        <v>1000</v>
      </c>
      <c r="E16" s="74">
        <f t="shared" si="0"/>
        <v>2021</v>
      </c>
      <c r="F16" s="70" t="s">
        <v>574</v>
      </c>
      <c r="G16" s="75" t="s">
        <v>226</v>
      </c>
      <c r="H16" s="72" t="s">
        <v>631</v>
      </c>
      <c r="I16" s="146">
        <f>'07'!D14</f>
        <v>631020.77</v>
      </c>
      <c r="J16" s="70" t="s">
        <v>4976</v>
      </c>
      <c r="K16" s="70" t="str">
        <f>INDEX(PA_EXTRACAOITEM!D:D,MATCH(F16,PA_EXTRACAOITEM!B:B,0),0)</f>
        <v>Obrigações Patronais contabilizadas para o RGPS e RPPS - Fundo ou Instituto</v>
      </c>
    </row>
    <row r="17" spans="2:11" ht="15">
      <c r="B17" s="75" t="str">
        <f>INDEX(SUM!D:D,MATCH(SUM!$F$3,SUM!B:B,0),0)</f>
        <v>P081</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P081</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P081</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P081</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P081</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P081</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P081</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P081</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P081</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P081</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P081</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P081</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P081</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P081</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P081</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P081</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P081</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P081</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P081</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P081</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P081</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P081</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P081</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P081</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P081</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P081</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P081</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P081</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P081</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P081</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P081</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P081</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P081</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P081</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P081</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P081</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P081</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P081</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P081</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P081</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P081</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P081</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P081</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P081</v>
      </c>
      <c r="C60" s="74">
        <v>106</v>
      </c>
      <c r="D60" s="71" t="s">
        <v>1000</v>
      </c>
      <c r="E60" s="74">
        <f t="shared" si="0"/>
        <v>2021</v>
      </c>
      <c r="F60" s="70" t="s">
        <v>610</v>
      </c>
      <c r="G60" s="75" t="s">
        <v>257</v>
      </c>
      <c r="H60" s="72" t="s">
        <v>658</v>
      </c>
      <c r="I60" s="146">
        <f>'07'!D59</f>
        <v>5156619.289999999</v>
      </c>
      <c r="J60" s="70" t="s">
        <v>4976</v>
      </c>
      <c r="K60" s="70" t="str">
        <f>INDEX(PA_EXTRACAOITEM!D:D,MATCH(F60,PA_EXTRACAOITEM!B:B,0),0)</f>
        <v>TOTAL (01-02)</v>
      </c>
    </row>
    <row r="61" spans="2:11" ht="15">
      <c r="B61" s="75" t="str">
        <f>INDEX(SUM!D:D,MATCH(SUM!$F$3,SUM!B:B,0),0)</f>
        <v>P081</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P081</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P081</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P081</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P081</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P081</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P081</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P081</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P081</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P081</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P081</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P081</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P081</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P081</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P081</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P081</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P081</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P081</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P081</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P081</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P081</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P081</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P081</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P081</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P081</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P081</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P081</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P081</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P081</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P081</v>
      </c>
      <c r="C90" s="74">
        <v>115</v>
      </c>
      <c r="D90" s="71" t="s">
        <v>1001</v>
      </c>
      <c r="E90" s="74">
        <f t="shared" si="1"/>
        <v>2021</v>
      </c>
      <c r="F90" s="70" t="s">
        <v>712</v>
      </c>
      <c r="G90" s="150" t="str">
        <f>'03'!B10</f>
        <v>01</v>
      </c>
      <c r="H90" s="75" t="s">
        <v>1005</v>
      </c>
      <c r="I90" s="76">
        <f>'03'!H10</f>
        <v>6000</v>
      </c>
      <c r="J90" s="70" t="s">
        <v>4976</v>
      </c>
      <c r="K90" s="70" t="str">
        <f>INDEX(PA_EXTRACAOITEM!D:D,MATCH(F90,PA_EXTRACAOITEM!B:B,0),0)</f>
        <v>Subsídio do Vereador fixado por normativo municipal - Janeiro</v>
      </c>
    </row>
    <row r="91" spans="2:11" ht="15">
      <c r="B91" s="75" t="str">
        <f>INDEX(SUM!D:D,MATCH(SUM!$F$3,SUM!B:B,0),0)</f>
        <v>P081</v>
      </c>
      <c r="C91" s="74">
        <v>115</v>
      </c>
      <c r="D91" s="71" t="s">
        <v>1001</v>
      </c>
      <c r="E91" s="74">
        <f t="shared" si="1"/>
        <v>2021</v>
      </c>
      <c r="F91" s="70" t="s">
        <v>713</v>
      </c>
      <c r="G91" s="150" t="str">
        <f>'03'!B11</f>
        <v>02</v>
      </c>
      <c r="H91" s="75" t="s">
        <v>1006</v>
      </c>
      <c r="I91" s="76">
        <f>'03'!H11</f>
        <v>6000</v>
      </c>
      <c r="J91" s="70" t="s">
        <v>4976</v>
      </c>
      <c r="K91" s="70" t="str">
        <f>INDEX(PA_EXTRACAOITEM!D:D,MATCH(F91,PA_EXTRACAOITEM!B:B,0),0)</f>
        <v>Subsídio do Vereador fixado por normativo municipal - Fevereiro</v>
      </c>
    </row>
    <row r="92" spans="2:11" ht="15">
      <c r="B92" s="75" t="str">
        <f>INDEX(SUM!D:D,MATCH(SUM!$F$3,SUM!B:B,0),0)</f>
        <v>P081</v>
      </c>
      <c r="C92" s="74">
        <v>115</v>
      </c>
      <c r="D92" s="71" t="s">
        <v>1001</v>
      </c>
      <c r="E92" s="74">
        <f t="shared" si="1"/>
        <v>2021</v>
      </c>
      <c r="F92" s="70" t="s">
        <v>714</v>
      </c>
      <c r="G92" s="150" t="str">
        <f>'03'!B12</f>
        <v>03</v>
      </c>
      <c r="H92" s="75" t="s">
        <v>1007</v>
      </c>
      <c r="I92" s="76">
        <f>'03'!H12</f>
        <v>6000</v>
      </c>
      <c r="J92" s="70" t="s">
        <v>4976</v>
      </c>
      <c r="K92" s="70" t="str">
        <f>INDEX(PA_EXTRACAOITEM!D:D,MATCH(F92,PA_EXTRACAOITEM!B:B,0),0)</f>
        <v>Subsídio do Vereador fixado por normativo municipal - Março</v>
      </c>
    </row>
    <row r="93" spans="2:11" ht="15">
      <c r="B93" s="75" t="str">
        <f>INDEX(SUM!D:D,MATCH(SUM!$F$3,SUM!B:B,0),0)</f>
        <v>P081</v>
      </c>
      <c r="C93" s="74">
        <v>115</v>
      </c>
      <c r="D93" s="71" t="s">
        <v>1001</v>
      </c>
      <c r="E93" s="74">
        <f t="shared" si="1"/>
        <v>2021</v>
      </c>
      <c r="F93" s="70" t="s">
        <v>715</v>
      </c>
      <c r="G93" s="150" t="str">
        <f>'03'!B13</f>
        <v>04</v>
      </c>
      <c r="H93" s="75" t="s">
        <v>1008</v>
      </c>
      <c r="I93" s="76">
        <f>'03'!H13</f>
        <v>6000</v>
      </c>
      <c r="J93" s="70" t="s">
        <v>4976</v>
      </c>
      <c r="K93" s="70" t="str">
        <f>INDEX(PA_EXTRACAOITEM!D:D,MATCH(F93,PA_EXTRACAOITEM!B:B,0),0)</f>
        <v>Subsídio do Vereador fixado por normativo municipal - Abril</v>
      </c>
    </row>
    <row r="94" spans="2:11" ht="15">
      <c r="B94" s="75" t="str">
        <f>INDEX(SUM!D:D,MATCH(SUM!$F$3,SUM!B:B,0),0)</f>
        <v>P081</v>
      </c>
      <c r="C94" s="74">
        <v>115</v>
      </c>
      <c r="D94" s="71" t="s">
        <v>1001</v>
      </c>
      <c r="E94" s="74">
        <f t="shared" si="1"/>
        <v>2021</v>
      </c>
      <c r="F94" s="70" t="s">
        <v>716</v>
      </c>
      <c r="G94" s="150" t="str">
        <f>'03'!B14</f>
        <v>05</v>
      </c>
      <c r="H94" s="75" t="s">
        <v>1009</v>
      </c>
      <c r="I94" s="76">
        <f>'03'!H14</f>
        <v>6000</v>
      </c>
      <c r="J94" s="70" t="s">
        <v>4976</v>
      </c>
      <c r="K94" s="70" t="str">
        <f>INDEX(PA_EXTRACAOITEM!D:D,MATCH(F94,PA_EXTRACAOITEM!B:B,0),0)</f>
        <v>Subsídio do Vereador fixado por normativo municipal - Maio</v>
      </c>
    </row>
    <row r="95" spans="2:11" ht="15">
      <c r="B95" s="75" t="str">
        <f>INDEX(SUM!D:D,MATCH(SUM!$F$3,SUM!B:B,0),0)</f>
        <v>P081</v>
      </c>
      <c r="C95" s="74">
        <v>115</v>
      </c>
      <c r="D95" s="71" t="s">
        <v>1001</v>
      </c>
      <c r="E95" s="74">
        <f t="shared" si="1"/>
        <v>2021</v>
      </c>
      <c r="F95" s="70" t="s">
        <v>717</v>
      </c>
      <c r="G95" s="150" t="str">
        <f>'03'!B15</f>
        <v>06</v>
      </c>
      <c r="H95" s="75" t="s">
        <v>1010</v>
      </c>
      <c r="I95" s="76">
        <f>'03'!H15</f>
        <v>6000</v>
      </c>
      <c r="J95" s="70" t="s">
        <v>4976</v>
      </c>
      <c r="K95" s="70" t="str">
        <f>INDEX(PA_EXTRACAOITEM!D:D,MATCH(F95,PA_EXTRACAOITEM!B:B,0),0)</f>
        <v>Subsídio do Vereador fixado por normativo municipal - Junho</v>
      </c>
    </row>
    <row r="96" spans="2:11" ht="15">
      <c r="B96" s="75" t="str">
        <f>INDEX(SUM!D:D,MATCH(SUM!$F$3,SUM!B:B,0),0)</f>
        <v>P081</v>
      </c>
      <c r="C96" s="74">
        <v>115</v>
      </c>
      <c r="D96" s="71" t="s">
        <v>1001</v>
      </c>
      <c r="E96" s="74">
        <f t="shared" si="1"/>
        <v>2021</v>
      </c>
      <c r="F96" s="70" t="s">
        <v>718</v>
      </c>
      <c r="G96" s="150" t="str">
        <f>'03'!B16</f>
        <v>07</v>
      </c>
      <c r="H96" s="75" t="s">
        <v>1011</v>
      </c>
      <c r="I96" s="76">
        <f>'03'!H16</f>
        <v>6000</v>
      </c>
      <c r="J96" s="70" t="s">
        <v>4976</v>
      </c>
      <c r="K96" s="70" t="str">
        <f>INDEX(PA_EXTRACAOITEM!D:D,MATCH(F96,PA_EXTRACAOITEM!B:B,0),0)</f>
        <v>Subsídio do Vereador fixado por normativo municipal - Julho</v>
      </c>
    </row>
    <row r="97" spans="2:11" ht="15">
      <c r="B97" s="75" t="str">
        <f>INDEX(SUM!D:D,MATCH(SUM!$F$3,SUM!B:B,0),0)</f>
        <v>P081</v>
      </c>
      <c r="C97" s="74">
        <v>115</v>
      </c>
      <c r="D97" s="71" t="s">
        <v>1001</v>
      </c>
      <c r="E97" s="74">
        <f t="shared" si="1"/>
        <v>2021</v>
      </c>
      <c r="F97" s="70" t="s">
        <v>719</v>
      </c>
      <c r="G97" s="150" t="str">
        <f>'03'!B17</f>
        <v>08</v>
      </c>
      <c r="H97" s="75" t="s">
        <v>1012</v>
      </c>
      <c r="I97" s="76">
        <f>'03'!H17</f>
        <v>6000</v>
      </c>
      <c r="J97" s="70" t="s">
        <v>4976</v>
      </c>
      <c r="K97" s="70" t="str">
        <f>INDEX(PA_EXTRACAOITEM!D:D,MATCH(F97,PA_EXTRACAOITEM!B:B,0),0)</f>
        <v>Subsídio do Vereador fixado por normativo municipal - Agosto</v>
      </c>
    </row>
    <row r="98" spans="2:11" ht="15">
      <c r="B98" s="75" t="str">
        <f>INDEX(SUM!D:D,MATCH(SUM!$F$3,SUM!B:B,0),0)</f>
        <v>P081</v>
      </c>
      <c r="C98" s="74">
        <v>115</v>
      </c>
      <c r="D98" s="71" t="s">
        <v>1001</v>
      </c>
      <c r="E98" s="74">
        <f t="shared" si="1"/>
        <v>2021</v>
      </c>
      <c r="F98" s="70" t="s">
        <v>720</v>
      </c>
      <c r="G98" s="150" t="str">
        <f>'03'!B18</f>
        <v>09</v>
      </c>
      <c r="H98" s="75" t="s">
        <v>1013</v>
      </c>
      <c r="I98" s="76">
        <f>'03'!H18</f>
        <v>6000</v>
      </c>
      <c r="J98" s="70" t="s">
        <v>4976</v>
      </c>
      <c r="K98" s="70" t="str">
        <f>INDEX(PA_EXTRACAOITEM!D:D,MATCH(F98,PA_EXTRACAOITEM!B:B,0),0)</f>
        <v>Subsídio do Vereador fixado por normativo municipal - Setembro</v>
      </c>
    </row>
    <row r="99" spans="2:11" ht="15">
      <c r="B99" s="75" t="str">
        <f>INDEX(SUM!D:D,MATCH(SUM!$F$3,SUM!B:B,0),0)</f>
        <v>P081</v>
      </c>
      <c r="C99" s="74">
        <v>115</v>
      </c>
      <c r="D99" s="71" t="s">
        <v>1001</v>
      </c>
      <c r="E99" s="74">
        <f t="shared" si="1"/>
        <v>2021</v>
      </c>
      <c r="F99" s="70" t="s">
        <v>721</v>
      </c>
      <c r="G99" s="150" t="str">
        <f>'03'!B19</f>
        <v>10</v>
      </c>
      <c r="H99" s="75" t="s">
        <v>1014</v>
      </c>
      <c r="I99" s="76">
        <f>'03'!H19</f>
        <v>6000</v>
      </c>
      <c r="J99" s="70" t="s">
        <v>4976</v>
      </c>
      <c r="K99" s="70" t="str">
        <f>INDEX(PA_EXTRACAOITEM!D:D,MATCH(F99,PA_EXTRACAOITEM!B:B,0),0)</f>
        <v>Subsídio do Vereador fixado por normativo municipal - Outubro</v>
      </c>
    </row>
    <row r="100" spans="2:11" ht="15">
      <c r="B100" s="75" t="str">
        <f>INDEX(SUM!D:D,MATCH(SUM!$F$3,SUM!B:B,0),0)</f>
        <v>P081</v>
      </c>
      <c r="C100" s="74">
        <v>115</v>
      </c>
      <c r="D100" s="71" t="s">
        <v>1001</v>
      </c>
      <c r="E100" s="74">
        <f t="shared" si="1"/>
        <v>2021</v>
      </c>
      <c r="F100" s="70" t="s">
        <v>722</v>
      </c>
      <c r="G100" s="150" t="str">
        <f>'03'!B20</f>
        <v>11</v>
      </c>
      <c r="H100" s="75" t="s">
        <v>1015</v>
      </c>
      <c r="I100" s="76">
        <f>'03'!H20</f>
        <v>6000</v>
      </c>
      <c r="J100" s="70" t="s">
        <v>4976</v>
      </c>
      <c r="K100" s="70" t="str">
        <f>INDEX(PA_EXTRACAOITEM!D:D,MATCH(F100,PA_EXTRACAOITEM!B:B,0),0)</f>
        <v>Subsídio do Vereador fixado por normativo municipal - Novembro</v>
      </c>
    </row>
    <row r="101" spans="2:11" ht="15">
      <c r="B101" s="75" t="str">
        <f>INDEX(SUM!D:D,MATCH(SUM!$F$3,SUM!B:B,0),0)</f>
        <v>P081</v>
      </c>
      <c r="C101" s="74">
        <v>115</v>
      </c>
      <c r="D101" s="71" t="s">
        <v>1001</v>
      </c>
      <c r="E101" s="74">
        <f t="shared" si="1"/>
        <v>2021</v>
      </c>
      <c r="F101" s="70" t="s">
        <v>723</v>
      </c>
      <c r="G101" s="150" t="str">
        <f>'03'!B21</f>
        <v>12</v>
      </c>
      <c r="H101" s="75" t="s">
        <v>1016</v>
      </c>
      <c r="I101" s="76">
        <f>'03'!H21</f>
        <v>6000</v>
      </c>
      <c r="J101" s="70" t="s">
        <v>4976</v>
      </c>
      <c r="K101" s="70" t="str">
        <f>INDEX(PA_EXTRACAOITEM!D:D,MATCH(F101,PA_EXTRACAOITEM!B:B,0),0)</f>
        <v>Subsídio do Vereador fixado por normativo municipal - Dezembro</v>
      </c>
    </row>
    <row r="102" spans="2:11" ht="15">
      <c r="B102" s="75" t="str">
        <f>INDEX(SUM!D:D,MATCH(SUM!$F$3,SUM!B:B,0),0)</f>
        <v>P081</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P081</v>
      </c>
      <c r="C103" s="74">
        <v>115</v>
      </c>
      <c r="D103" s="71" t="s">
        <v>1001</v>
      </c>
      <c r="E103" s="74">
        <f t="shared" si="1"/>
        <v>2021</v>
      </c>
      <c r="F103" s="70" t="s">
        <v>725</v>
      </c>
      <c r="G103" s="150" t="str">
        <f>'03'!B10</f>
        <v>01</v>
      </c>
      <c r="H103" s="75" t="s">
        <v>1018</v>
      </c>
      <c r="I103" s="76" t="str">
        <f>'03'!E10&amp;" "&amp;TEXT('03'!F10,"#.##0")&amp;"/"&amp;'03'!G10</f>
        <v>LEI MUNICIPAL N. 822/2012</v>
      </c>
      <c r="J103" s="70" t="s">
        <v>4977</v>
      </c>
      <c r="K103" s="70" t="e">
        <f>INDEX(PA_EXTRACAOITEM!D:D,MATCH(F103,PA_EXTRACAOITEM!B:B,0),0)</f>
        <v>#N/A</v>
      </c>
    </row>
    <row r="104" spans="2:11" ht="15">
      <c r="B104" s="75" t="str">
        <f>INDEX(SUM!D:D,MATCH(SUM!$F$3,SUM!B:B,0),0)</f>
        <v>P081</v>
      </c>
      <c r="C104" s="74">
        <v>115</v>
      </c>
      <c r="D104" s="71" t="s">
        <v>1001</v>
      </c>
      <c r="E104" s="74">
        <f t="shared" si="1"/>
        <v>2021</v>
      </c>
      <c r="F104" s="70" t="s">
        <v>726</v>
      </c>
      <c r="G104" s="150" t="str">
        <f>'03'!B11</f>
        <v>02</v>
      </c>
      <c r="H104" s="75" t="s">
        <v>1019</v>
      </c>
      <c r="I104" s="76" t="str">
        <f>'03'!E11&amp;" "&amp;TEXT('03'!F11,"#.##0")&amp;"/"&amp;'03'!G11</f>
        <v>LEI MUNICIPAL N. 822/2012</v>
      </c>
      <c r="J104" s="70" t="s">
        <v>4977</v>
      </c>
      <c r="K104" s="70" t="e">
        <f>INDEX(PA_EXTRACAOITEM!D:D,MATCH(F104,PA_EXTRACAOITEM!B:B,0),0)</f>
        <v>#N/A</v>
      </c>
    </row>
    <row r="105" spans="2:11" ht="15">
      <c r="B105" s="75" t="str">
        <f>INDEX(SUM!D:D,MATCH(SUM!$F$3,SUM!B:B,0),0)</f>
        <v>P081</v>
      </c>
      <c r="C105" s="74">
        <v>115</v>
      </c>
      <c r="D105" s="71" t="s">
        <v>1001</v>
      </c>
      <c r="E105" s="74">
        <f t="shared" si="1"/>
        <v>2021</v>
      </c>
      <c r="F105" s="70" t="s">
        <v>727</v>
      </c>
      <c r="G105" s="150" t="str">
        <f>'03'!B12</f>
        <v>03</v>
      </c>
      <c r="H105" s="75" t="s">
        <v>1020</v>
      </c>
      <c r="I105" s="76" t="str">
        <f>'03'!E12&amp;" "&amp;TEXT('03'!F12,"#.##0")&amp;"/"&amp;'03'!G12</f>
        <v>LEI MUNICIPAL N. 822/2012</v>
      </c>
      <c r="J105" s="70" t="s">
        <v>4977</v>
      </c>
      <c r="K105" s="70" t="e">
        <f>INDEX(PA_EXTRACAOITEM!D:D,MATCH(F105,PA_EXTRACAOITEM!B:B,0),0)</f>
        <v>#N/A</v>
      </c>
    </row>
    <row r="106" spans="2:11" ht="15">
      <c r="B106" s="75" t="str">
        <f>INDEX(SUM!D:D,MATCH(SUM!$F$3,SUM!B:B,0),0)</f>
        <v>P081</v>
      </c>
      <c r="C106" s="74">
        <v>115</v>
      </c>
      <c r="D106" s="71" t="s">
        <v>1001</v>
      </c>
      <c r="E106" s="74">
        <f t="shared" si="1"/>
        <v>2021</v>
      </c>
      <c r="F106" s="70" t="s">
        <v>728</v>
      </c>
      <c r="G106" s="150" t="str">
        <f>'03'!B13</f>
        <v>04</v>
      </c>
      <c r="H106" s="75" t="s">
        <v>1021</v>
      </c>
      <c r="I106" s="76" t="str">
        <f>'03'!E13&amp;" "&amp;TEXT('03'!F13,"#.##0")&amp;"/"&amp;'03'!G13</f>
        <v>LEI MUNICIPAL N. 822/2012</v>
      </c>
      <c r="J106" s="70" t="s">
        <v>4977</v>
      </c>
      <c r="K106" s="70" t="e">
        <f>INDEX(PA_EXTRACAOITEM!D:D,MATCH(F106,PA_EXTRACAOITEM!B:B,0),0)</f>
        <v>#N/A</v>
      </c>
    </row>
    <row r="107" spans="2:11" ht="15">
      <c r="B107" s="75" t="str">
        <f>INDEX(SUM!D:D,MATCH(SUM!$F$3,SUM!B:B,0),0)</f>
        <v>P081</v>
      </c>
      <c r="C107" s="74">
        <v>115</v>
      </c>
      <c r="D107" s="71" t="s">
        <v>1001</v>
      </c>
      <c r="E107" s="74">
        <f t="shared" si="1"/>
        <v>2021</v>
      </c>
      <c r="F107" s="70" t="s">
        <v>729</v>
      </c>
      <c r="G107" s="150" t="str">
        <f>'03'!B14</f>
        <v>05</v>
      </c>
      <c r="H107" s="75" t="s">
        <v>1022</v>
      </c>
      <c r="I107" s="76" t="str">
        <f>'03'!E14&amp;" "&amp;TEXT('03'!F14,"#.##0")&amp;"/"&amp;'03'!G14</f>
        <v>LEI MUNICIPAL N. 822/2012</v>
      </c>
      <c r="J107" s="70" t="s">
        <v>4977</v>
      </c>
      <c r="K107" s="70" t="e">
        <f>INDEX(PA_EXTRACAOITEM!D:D,MATCH(F107,PA_EXTRACAOITEM!B:B,0),0)</f>
        <v>#N/A</v>
      </c>
    </row>
    <row r="108" spans="2:11" ht="15">
      <c r="B108" s="75" t="str">
        <f>INDEX(SUM!D:D,MATCH(SUM!$F$3,SUM!B:B,0),0)</f>
        <v>P081</v>
      </c>
      <c r="C108" s="74">
        <v>115</v>
      </c>
      <c r="D108" s="71" t="s">
        <v>1001</v>
      </c>
      <c r="E108" s="74">
        <f t="shared" si="1"/>
        <v>2021</v>
      </c>
      <c r="F108" s="70" t="s">
        <v>730</v>
      </c>
      <c r="G108" s="150" t="str">
        <f>'03'!B15</f>
        <v>06</v>
      </c>
      <c r="H108" s="75" t="s">
        <v>1023</v>
      </c>
      <c r="I108" s="76" t="str">
        <f>'03'!E15&amp;" "&amp;TEXT('03'!F15,"#.##0")&amp;"/"&amp;'03'!G15</f>
        <v>LEI MUNICIPAL N. 822/2012</v>
      </c>
      <c r="J108" s="70" t="s">
        <v>4977</v>
      </c>
      <c r="K108" s="70" t="e">
        <f>INDEX(PA_EXTRACAOITEM!D:D,MATCH(F108,PA_EXTRACAOITEM!B:B,0),0)</f>
        <v>#N/A</v>
      </c>
    </row>
    <row r="109" spans="2:11" ht="15">
      <c r="B109" s="75" t="str">
        <f>INDEX(SUM!D:D,MATCH(SUM!$F$3,SUM!B:B,0),0)</f>
        <v>P081</v>
      </c>
      <c r="C109" s="74">
        <v>115</v>
      </c>
      <c r="D109" s="71" t="s">
        <v>1001</v>
      </c>
      <c r="E109" s="74">
        <f t="shared" si="1"/>
        <v>2021</v>
      </c>
      <c r="F109" s="70" t="s">
        <v>731</v>
      </c>
      <c r="G109" s="150" t="str">
        <f>'03'!B16</f>
        <v>07</v>
      </c>
      <c r="H109" s="75" t="s">
        <v>1024</v>
      </c>
      <c r="I109" s="76" t="str">
        <f>'03'!E16&amp;" "&amp;TEXT('03'!F16,"#.##0")&amp;"/"&amp;'03'!G16</f>
        <v>LEI MUNICIPAL N. 822/2012</v>
      </c>
      <c r="J109" s="70" t="s">
        <v>4977</v>
      </c>
      <c r="K109" s="70" t="e">
        <f>INDEX(PA_EXTRACAOITEM!D:D,MATCH(F109,PA_EXTRACAOITEM!B:B,0),0)</f>
        <v>#N/A</v>
      </c>
    </row>
    <row r="110" spans="2:11" ht="15">
      <c r="B110" s="75" t="str">
        <f>INDEX(SUM!D:D,MATCH(SUM!$F$3,SUM!B:B,0),0)</f>
        <v>P081</v>
      </c>
      <c r="C110" s="74">
        <v>115</v>
      </c>
      <c r="D110" s="71" t="s">
        <v>1001</v>
      </c>
      <c r="E110" s="74">
        <f t="shared" si="1"/>
        <v>2021</v>
      </c>
      <c r="F110" s="70" t="s">
        <v>732</v>
      </c>
      <c r="G110" s="150" t="str">
        <f>'03'!B17</f>
        <v>08</v>
      </c>
      <c r="H110" s="75" t="s">
        <v>1025</v>
      </c>
      <c r="I110" s="76" t="str">
        <f>'03'!E17&amp;" "&amp;TEXT('03'!F17,"#.##0")&amp;"/"&amp;'03'!G17</f>
        <v>LEI MUNICIPAL N. 822/2012</v>
      </c>
      <c r="J110" s="70" t="s">
        <v>4977</v>
      </c>
      <c r="K110" s="70" t="e">
        <f>INDEX(PA_EXTRACAOITEM!D:D,MATCH(F110,PA_EXTRACAOITEM!B:B,0),0)</f>
        <v>#N/A</v>
      </c>
    </row>
    <row r="111" spans="2:11" ht="15">
      <c r="B111" s="75" t="str">
        <f>INDEX(SUM!D:D,MATCH(SUM!$F$3,SUM!B:B,0),0)</f>
        <v>P081</v>
      </c>
      <c r="C111" s="74">
        <v>115</v>
      </c>
      <c r="D111" s="71" t="s">
        <v>1001</v>
      </c>
      <c r="E111" s="74">
        <f t="shared" si="1"/>
        <v>2021</v>
      </c>
      <c r="F111" s="70" t="s">
        <v>733</v>
      </c>
      <c r="G111" s="150" t="str">
        <f>'03'!B18</f>
        <v>09</v>
      </c>
      <c r="H111" s="75" t="s">
        <v>1026</v>
      </c>
      <c r="I111" s="76" t="str">
        <f>'03'!E18&amp;" "&amp;TEXT('03'!F18,"#.##0")&amp;"/"&amp;'03'!G18</f>
        <v>LEI MUNICIPAL N. 822/2012</v>
      </c>
      <c r="J111" s="70" t="s">
        <v>4977</v>
      </c>
      <c r="K111" s="70" t="e">
        <f>INDEX(PA_EXTRACAOITEM!D:D,MATCH(F111,PA_EXTRACAOITEM!B:B,0),0)</f>
        <v>#N/A</v>
      </c>
    </row>
    <row r="112" spans="2:11" ht="15">
      <c r="B112" s="75" t="str">
        <f>INDEX(SUM!D:D,MATCH(SUM!$F$3,SUM!B:B,0),0)</f>
        <v>P081</v>
      </c>
      <c r="C112" s="74">
        <v>115</v>
      </c>
      <c r="D112" s="71" t="s">
        <v>1001</v>
      </c>
      <c r="E112" s="74">
        <f t="shared" si="1"/>
        <v>2021</v>
      </c>
      <c r="F112" s="70" t="s">
        <v>734</v>
      </c>
      <c r="G112" s="150" t="str">
        <f>'03'!B19</f>
        <v>10</v>
      </c>
      <c r="H112" s="75" t="s">
        <v>1027</v>
      </c>
      <c r="I112" s="76" t="str">
        <f>'03'!E19&amp;" "&amp;TEXT('03'!F19,"#.##0")&amp;"/"&amp;'03'!G19</f>
        <v>LEI MUNICIPAL N. 822/2012</v>
      </c>
      <c r="J112" s="70" t="s">
        <v>4977</v>
      </c>
      <c r="K112" s="70" t="e">
        <f>INDEX(PA_EXTRACAOITEM!D:D,MATCH(F112,PA_EXTRACAOITEM!B:B,0),0)</f>
        <v>#N/A</v>
      </c>
    </row>
    <row r="113" spans="2:11" ht="15">
      <c r="B113" s="75" t="str">
        <f>INDEX(SUM!D:D,MATCH(SUM!$F$3,SUM!B:B,0),0)</f>
        <v>P081</v>
      </c>
      <c r="C113" s="74">
        <v>115</v>
      </c>
      <c r="D113" s="71" t="s">
        <v>1001</v>
      </c>
      <c r="E113" s="74">
        <f t="shared" si="1"/>
        <v>2021</v>
      </c>
      <c r="F113" s="70" t="s">
        <v>735</v>
      </c>
      <c r="G113" s="150" t="str">
        <f>'03'!B20</f>
        <v>11</v>
      </c>
      <c r="H113" s="75" t="s">
        <v>1028</v>
      </c>
      <c r="I113" s="76" t="str">
        <f>'03'!E20&amp;" "&amp;TEXT('03'!F20,"#.##0")&amp;"/"&amp;'03'!G20</f>
        <v>LEI MUNICIPAL N. 822/2012</v>
      </c>
      <c r="J113" s="70" t="s">
        <v>4977</v>
      </c>
      <c r="K113" s="70" t="e">
        <f>INDEX(PA_EXTRACAOITEM!D:D,MATCH(F113,PA_EXTRACAOITEM!B:B,0),0)</f>
        <v>#N/A</v>
      </c>
    </row>
    <row r="114" spans="2:11" ht="15">
      <c r="B114" s="75" t="str">
        <f>INDEX(SUM!D:D,MATCH(SUM!$F$3,SUM!B:B,0),0)</f>
        <v>P081</v>
      </c>
      <c r="C114" s="74">
        <v>115</v>
      </c>
      <c r="D114" s="71" t="s">
        <v>1001</v>
      </c>
      <c r="E114" s="74">
        <f t="shared" si="1"/>
        <v>2021</v>
      </c>
      <c r="F114" s="70" t="s">
        <v>736</v>
      </c>
      <c r="G114" s="150" t="str">
        <f>'03'!B21</f>
        <v>12</v>
      </c>
      <c r="H114" s="75" t="s">
        <v>1029</v>
      </c>
      <c r="I114" s="76" t="str">
        <f>'03'!E21&amp;" "&amp;TEXT('03'!F21,"#.##0")&amp;"/"&amp;'03'!G21</f>
        <v>LEI MUNICIPAL N. 822/2012</v>
      </c>
      <c r="J114" s="70" t="s">
        <v>4977</v>
      </c>
      <c r="K114" s="70" t="e">
        <f>INDEX(PA_EXTRACAOITEM!D:D,MATCH(F114,PA_EXTRACAOITEM!B:B,0),0)</f>
        <v>#N/A</v>
      </c>
    </row>
    <row r="115" spans="2:11" ht="15">
      <c r="B115" s="75" t="str">
        <f>INDEX(SUM!D:D,MATCH(SUM!$F$3,SUM!B:B,0),0)</f>
        <v>P081</v>
      </c>
      <c r="C115" s="74">
        <v>115</v>
      </c>
      <c r="D115" s="71" t="s">
        <v>1001</v>
      </c>
      <c r="E115" s="74">
        <f t="shared" si="1"/>
        <v>2021</v>
      </c>
      <c r="F115" s="70" t="s">
        <v>737</v>
      </c>
      <c r="G115" s="150" t="str">
        <f>'03'!B22</f>
        <v>13</v>
      </c>
      <c r="H115" s="75" t="s">
        <v>1030</v>
      </c>
      <c r="I115" s="76" t="str">
        <f>'03'!E22&amp;" "&amp;TEXT('03'!F22,"#.##0")&amp;"/"&amp;'03'!G22</f>
        <v>LEI MUNICIPAL N. 822/2012</v>
      </c>
      <c r="J115" s="70" t="s">
        <v>4977</v>
      </c>
      <c r="K115" s="70" t="e">
        <f>INDEX(PA_EXTRACAOITEM!D:D,MATCH(F115,PA_EXTRACAOITEM!B:B,0),0)</f>
        <v>#N/A</v>
      </c>
    </row>
    <row r="116" spans="2:11" ht="15">
      <c r="B116" s="75" t="str">
        <f>INDEX(SUM!D:D,MATCH(SUM!$F$3,SUM!B:B,0),0)</f>
        <v>P081</v>
      </c>
      <c r="C116" s="74">
        <v>115</v>
      </c>
      <c r="D116" s="71" t="s">
        <v>1001</v>
      </c>
      <c r="E116" s="74">
        <f t="shared" si="1"/>
        <v>2021</v>
      </c>
      <c r="F116" s="70" t="s">
        <v>738</v>
      </c>
      <c r="G116" s="150" t="str">
        <f>'05'!B10</f>
        <v>01</v>
      </c>
      <c r="H116" s="75" t="s">
        <v>685</v>
      </c>
      <c r="I116" s="76">
        <f>'04'!E10</f>
        <v>66000</v>
      </c>
      <c r="J116" s="70" t="s">
        <v>4976</v>
      </c>
      <c r="K116" s="70" t="str">
        <f>INDEX(PA_EXTRACAOITEM!D:D,MATCH(F116,PA_EXTRACAOITEM!B:B,0),0)</f>
        <v>Valor Pago - Janeiro</v>
      </c>
    </row>
    <row r="117" spans="2:11" ht="15">
      <c r="B117" s="75" t="str">
        <f>INDEX(SUM!D:D,MATCH(SUM!$F$3,SUM!B:B,0),0)</f>
        <v>P081</v>
      </c>
      <c r="C117" s="74">
        <v>115</v>
      </c>
      <c r="D117" s="71" t="s">
        <v>1001</v>
      </c>
      <c r="E117" s="74">
        <f t="shared" si="1"/>
        <v>2021</v>
      </c>
      <c r="F117" s="70" t="s">
        <v>739</v>
      </c>
      <c r="G117" s="150" t="str">
        <f>'05'!B11</f>
        <v>02</v>
      </c>
      <c r="H117" s="75" t="s">
        <v>686</v>
      </c>
      <c r="I117" s="76">
        <f>'04'!E11</f>
        <v>66000</v>
      </c>
      <c r="J117" s="70" t="s">
        <v>4976</v>
      </c>
      <c r="K117" s="70" t="str">
        <f>INDEX(PA_EXTRACAOITEM!D:D,MATCH(F117,PA_EXTRACAOITEM!B:B,0),0)</f>
        <v>Valor Pago - Fevereiro</v>
      </c>
    </row>
    <row r="118" spans="2:11" ht="15">
      <c r="B118" s="75" t="str">
        <f>INDEX(SUM!D:D,MATCH(SUM!$F$3,SUM!B:B,0),0)</f>
        <v>P081</v>
      </c>
      <c r="C118" s="74">
        <v>115</v>
      </c>
      <c r="D118" s="71" t="s">
        <v>1001</v>
      </c>
      <c r="E118" s="74">
        <f t="shared" si="1"/>
        <v>2021</v>
      </c>
      <c r="F118" s="70" t="s">
        <v>740</v>
      </c>
      <c r="G118" s="150" t="str">
        <f>'05'!B12</f>
        <v>03</v>
      </c>
      <c r="H118" s="75" t="s">
        <v>687</v>
      </c>
      <c r="I118" s="76">
        <f>'04'!E12</f>
        <v>66000</v>
      </c>
      <c r="J118" s="70" t="s">
        <v>4976</v>
      </c>
      <c r="K118" s="70" t="str">
        <f>INDEX(PA_EXTRACAOITEM!D:D,MATCH(F118,PA_EXTRACAOITEM!B:B,0),0)</f>
        <v>Valor Pago - Março</v>
      </c>
    </row>
    <row r="119" spans="2:11" ht="15">
      <c r="B119" s="75" t="str">
        <f>INDEX(SUM!D:D,MATCH(SUM!$F$3,SUM!B:B,0),0)</f>
        <v>P081</v>
      </c>
      <c r="C119" s="74">
        <v>115</v>
      </c>
      <c r="D119" s="71" t="s">
        <v>1001</v>
      </c>
      <c r="E119" s="74">
        <f t="shared" si="1"/>
        <v>2021</v>
      </c>
      <c r="F119" s="70" t="s">
        <v>741</v>
      </c>
      <c r="G119" s="150" t="str">
        <f>'05'!B13</f>
        <v>04</v>
      </c>
      <c r="H119" s="75" t="s">
        <v>688</v>
      </c>
      <c r="I119" s="76">
        <f>'04'!E13</f>
        <v>66000</v>
      </c>
      <c r="J119" s="70" t="s">
        <v>4976</v>
      </c>
      <c r="K119" s="70" t="str">
        <f>INDEX(PA_EXTRACAOITEM!D:D,MATCH(F119,PA_EXTRACAOITEM!B:B,0),0)</f>
        <v>Valor Pago - Abril</v>
      </c>
    </row>
    <row r="120" spans="2:11" ht="15">
      <c r="B120" s="75" t="str">
        <f>INDEX(SUM!D:D,MATCH(SUM!$F$3,SUM!B:B,0),0)</f>
        <v>P081</v>
      </c>
      <c r="C120" s="74">
        <v>115</v>
      </c>
      <c r="D120" s="71" t="s">
        <v>1001</v>
      </c>
      <c r="E120" s="74">
        <f t="shared" si="1"/>
        <v>2021</v>
      </c>
      <c r="F120" s="70" t="s">
        <v>742</v>
      </c>
      <c r="G120" s="150" t="str">
        <f>'05'!B14</f>
        <v>05</v>
      </c>
      <c r="H120" s="75" t="s">
        <v>689</v>
      </c>
      <c r="I120" s="76">
        <f>'04'!E14</f>
        <v>66000</v>
      </c>
      <c r="J120" s="70" t="s">
        <v>4976</v>
      </c>
      <c r="K120" s="70" t="str">
        <f>INDEX(PA_EXTRACAOITEM!D:D,MATCH(F120,PA_EXTRACAOITEM!B:B,0),0)</f>
        <v>Valor Pago - Maio</v>
      </c>
    </row>
    <row r="121" spans="2:11" ht="15">
      <c r="B121" s="75" t="str">
        <f>INDEX(SUM!D:D,MATCH(SUM!$F$3,SUM!B:B,0),0)</f>
        <v>P081</v>
      </c>
      <c r="C121" s="74">
        <v>115</v>
      </c>
      <c r="D121" s="71" t="s">
        <v>1001</v>
      </c>
      <c r="E121" s="74">
        <f t="shared" si="1"/>
        <v>2021</v>
      </c>
      <c r="F121" s="70" t="s">
        <v>743</v>
      </c>
      <c r="G121" s="150" t="str">
        <f>'05'!B15</f>
        <v>06</v>
      </c>
      <c r="H121" s="75" t="s">
        <v>690</v>
      </c>
      <c r="I121" s="76">
        <f>'04'!E15</f>
        <v>66000</v>
      </c>
      <c r="J121" s="70" t="s">
        <v>4976</v>
      </c>
      <c r="K121" s="70" t="str">
        <f>INDEX(PA_EXTRACAOITEM!D:D,MATCH(F121,PA_EXTRACAOITEM!B:B,0),0)</f>
        <v>Valor Pago - Junho</v>
      </c>
    </row>
    <row r="122" spans="2:11" ht="15">
      <c r="B122" s="75" t="str">
        <f>INDEX(SUM!D:D,MATCH(SUM!$F$3,SUM!B:B,0),0)</f>
        <v>P081</v>
      </c>
      <c r="C122" s="74">
        <v>115</v>
      </c>
      <c r="D122" s="71" t="s">
        <v>1001</v>
      </c>
      <c r="E122" s="74">
        <f t="shared" si="1"/>
        <v>2021</v>
      </c>
      <c r="F122" s="70" t="s">
        <v>744</v>
      </c>
      <c r="G122" s="150" t="str">
        <f>'05'!B16</f>
        <v>07</v>
      </c>
      <c r="H122" s="75" t="s">
        <v>691</v>
      </c>
      <c r="I122" s="76">
        <f>'04'!E16</f>
        <v>84000</v>
      </c>
      <c r="J122" s="70" t="s">
        <v>4976</v>
      </c>
      <c r="K122" s="70" t="str">
        <f>INDEX(PA_EXTRACAOITEM!D:D,MATCH(F122,PA_EXTRACAOITEM!B:B,0),0)</f>
        <v>Valor Pago - Julho</v>
      </c>
    </row>
    <row r="123" spans="2:11" ht="15">
      <c r="B123" s="75" t="str">
        <f>INDEX(SUM!D:D,MATCH(SUM!$F$3,SUM!B:B,0),0)</f>
        <v>P081</v>
      </c>
      <c r="C123" s="74">
        <v>115</v>
      </c>
      <c r="D123" s="71" t="s">
        <v>1001</v>
      </c>
      <c r="E123" s="74">
        <f t="shared" si="1"/>
        <v>2021</v>
      </c>
      <c r="F123" s="70" t="s">
        <v>745</v>
      </c>
      <c r="G123" s="150" t="str">
        <f>'05'!B17</f>
        <v>08</v>
      </c>
      <c r="H123" s="75" t="s">
        <v>692</v>
      </c>
      <c r="I123" s="76">
        <f>'04'!E17</f>
        <v>66000</v>
      </c>
      <c r="J123" s="70" t="s">
        <v>4976</v>
      </c>
      <c r="K123" s="70" t="str">
        <f>INDEX(PA_EXTRACAOITEM!D:D,MATCH(F123,PA_EXTRACAOITEM!B:B,0),0)</f>
        <v>Valor Pago - Agosto</v>
      </c>
    </row>
    <row r="124" spans="2:11" ht="15">
      <c r="B124" s="75" t="str">
        <f>INDEX(SUM!D:D,MATCH(SUM!$F$3,SUM!B:B,0),0)</f>
        <v>P081</v>
      </c>
      <c r="C124" s="74">
        <v>115</v>
      </c>
      <c r="D124" s="71" t="s">
        <v>1001</v>
      </c>
      <c r="E124" s="74">
        <f t="shared" si="1"/>
        <v>2021</v>
      </c>
      <c r="F124" s="70" t="s">
        <v>746</v>
      </c>
      <c r="G124" s="150" t="str">
        <f>'05'!B18</f>
        <v>09</v>
      </c>
      <c r="H124" s="75" t="s">
        <v>693</v>
      </c>
      <c r="I124" s="76">
        <f>'04'!E18</f>
        <v>66000</v>
      </c>
      <c r="J124" s="70" t="s">
        <v>4976</v>
      </c>
      <c r="K124" s="70" t="str">
        <f>INDEX(PA_EXTRACAOITEM!D:D,MATCH(F124,PA_EXTRACAOITEM!B:B,0),0)</f>
        <v>Valor Pago - Setembro</v>
      </c>
    </row>
    <row r="125" spans="2:11" ht="15">
      <c r="B125" s="75" t="str">
        <f>INDEX(SUM!D:D,MATCH(SUM!$F$3,SUM!B:B,0),0)</f>
        <v>P081</v>
      </c>
      <c r="C125" s="74">
        <v>115</v>
      </c>
      <c r="D125" s="71" t="s">
        <v>1001</v>
      </c>
      <c r="E125" s="74">
        <f t="shared" si="1"/>
        <v>2021</v>
      </c>
      <c r="F125" s="70" t="s">
        <v>747</v>
      </c>
      <c r="G125" s="150" t="str">
        <f>'05'!B19</f>
        <v>10</v>
      </c>
      <c r="H125" s="75" t="s">
        <v>694</v>
      </c>
      <c r="I125" s="76">
        <f>'04'!E19</f>
        <v>66000</v>
      </c>
      <c r="J125" s="70" t="s">
        <v>4976</v>
      </c>
      <c r="K125" s="70" t="str">
        <f>INDEX(PA_EXTRACAOITEM!D:D,MATCH(F125,PA_EXTRACAOITEM!B:B,0),0)</f>
        <v>Valor Pago - Outubro</v>
      </c>
    </row>
    <row r="126" spans="2:11" ht="15">
      <c r="B126" s="75" t="str">
        <f>INDEX(SUM!D:D,MATCH(SUM!$F$3,SUM!B:B,0),0)</f>
        <v>P081</v>
      </c>
      <c r="C126" s="74">
        <v>115</v>
      </c>
      <c r="D126" s="71" t="s">
        <v>1001</v>
      </c>
      <c r="E126" s="74">
        <f t="shared" si="1"/>
        <v>2021</v>
      </c>
      <c r="F126" s="70" t="s">
        <v>748</v>
      </c>
      <c r="G126" s="150" t="str">
        <f>'05'!B20</f>
        <v>11</v>
      </c>
      <c r="H126" s="75" t="s">
        <v>695</v>
      </c>
      <c r="I126" s="76">
        <f>'04'!E20</f>
        <v>66000</v>
      </c>
      <c r="J126" s="70" t="s">
        <v>4976</v>
      </c>
      <c r="K126" s="70" t="str">
        <f>INDEX(PA_EXTRACAOITEM!D:D,MATCH(F126,PA_EXTRACAOITEM!B:B,0),0)</f>
        <v>Valor Pago - Novembro</v>
      </c>
    </row>
    <row r="127" spans="2:11" ht="15">
      <c r="B127" s="75" t="str">
        <f>INDEX(SUM!D:D,MATCH(SUM!$F$3,SUM!B:B,0),0)</f>
        <v>P081</v>
      </c>
      <c r="C127" s="74">
        <v>115</v>
      </c>
      <c r="D127" s="71" t="s">
        <v>1001</v>
      </c>
      <c r="E127" s="74">
        <f t="shared" si="1"/>
        <v>2021</v>
      </c>
      <c r="F127" s="70" t="s">
        <v>749</v>
      </c>
      <c r="G127" s="150" t="str">
        <f>'05'!B21</f>
        <v>12</v>
      </c>
      <c r="H127" s="75" t="s">
        <v>696</v>
      </c>
      <c r="I127" s="76">
        <f>'04'!E21</f>
        <v>66000</v>
      </c>
      <c r="J127" s="70" t="s">
        <v>4976</v>
      </c>
      <c r="K127" s="70" t="str">
        <f>INDEX(PA_EXTRACAOITEM!D:D,MATCH(F127,PA_EXTRACAOITEM!B:B,0),0)</f>
        <v>Valor Pago - Dezembro</v>
      </c>
    </row>
    <row r="128" spans="2:11" ht="15">
      <c r="B128" s="75" t="str">
        <f>INDEX(SUM!D:D,MATCH(SUM!$F$3,SUM!B:B,0),0)</f>
        <v>P081</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P081</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P081</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P081</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5187670.8</v>
      </c>
      <c r="J131" s="70" t="s">
        <v>4976</v>
      </c>
      <c r="K131" s="70" t="str">
        <f>INDEX(PA_EXTRACAOITEM!D:D,MATCH(F131,PA_EXTRACAOITEM!B:B,0),0)</f>
        <v>Vencimentos e Vantagens Fixas - Pessoal Civil</v>
      </c>
    </row>
    <row r="132" spans="2:11" ht="15">
      <c r="B132" s="75" t="str">
        <f>INDEX(SUM!D:D,MATCH(SUM!$F$3,SUM!B:B,0),0)</f>
        <v>P081</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P081</v>
      </c>
      <c r="C133" s="74">
        <v>120</v>
      </c>
      <c r="D133" s="71" t="s">
        <v>1003</v>
      </c>
      <c r="E133" s="74">
        <f t="shared" si="1"/>
        <v>2021</v>
      </c>
      <c r="F133" s="70" t="s">
        <v>4995</v>
      </c>
      <c r="G133" s="71" t="s">
        <v>1607</v>
      </c>
      <c r="H133" s="75" t="s">
        <v>4996</v>
      </c>
      <c r="I133" s="76">
        <f>'02'!D14</f>
        <v>0</v>
      </c>
      <c r="J133" s="70" t="s">
        <v>4976</v>
      </c>
      <c r="K133" s="70" t="s">
        <v>4994</v>
      </c>
    </row>
    <row r="134" spans="2:11" ht="15">
      <c r="B134" s="75" t="str">
        <f>INDEX(SUM!D:D,MATCH(SUM!$F$3,SUM!B:B,0),0)</f>
        <v>P081</v>
      </c>
      <c r="C134" s="74">
        <v>118</v>
      </c>
      <c r="D134" s="71" t="s">
        <v>1002</v>
      </c>
      <c r="E134" s="74">
        <f t="shared" si="1"/>
        <v>2021</v>
      </c>
      <c r="F134" s="70" t="s">
        <v>758</v>
      </c>
      <c r="G134" s="71" t="s">
        <v>246</v>
      </c>
      <c r="H134" s="75" t="s">
        <v>759</v>
      </c>
      <c r="I134" s="76">
        <f>'05'!H10</f>
        <v>0</v>
      </c>
      <c r="J134" s="70" t="s">
        <v>4976</v>
      </c>
      <c r="K134" s="70" t="str">
        <f>INDEX(PA_EXTRACAOITEM!D:D,MATCH(F134,PA_EXTRACAOITEM!B:B,0),0)</f>
        <v>Valor Permitido - Janeiro</v>
      </c>
    </row>
    <row r="135" spans="2:11" ht="15">
      <c r="B135" s="75" t="str">
        <f>INDEX(SUM!D:D,MATCH(SUM!$F$3,SUM!B:B,0),0)</f>
        <v>P081</v>
      </c>
      <c r="C135" s="74">
        <v>118</v>
      </c>
      <c r="D135" s="71" t="s">
        <v>1002</v>
      </c>
      <c r="E135" s="74">
        <f t="shared" si="1"/>
        <v>2021</v>
      </c>
      <c r="F135" s="70" t="s">
        <v>760</v>
      </c>
      <c r="G135" s="71" t="s">
        <v>247</v>
      </c>
      <c r="H135" s="75" t="s">
        <v>761</v>
      </c>
      <c r="I135" s="76">
        <f>'05'!H11</f>
        <v>0</v>
      </c>
      <c r="J135" s="70" t="s">
        <v>4976</v>
      </c>
      <c r="K135" s="70" t="str">
        <f>INDEX(PA_EXTRACAOITEM!D:D,MATCH(F135,PA_EXTRACAOITEM!B:B,0),0)</f>
        <v>Valor Permitido - Fevereiro</v>
      </c>
    </row>
    <row r="136" spans="2:11" ht="15">
      <c r="B136" s="75" t="str">
        <f>INDEX(SUM!D:D,MATCH(SUM!$F$3,SUM!B:B,0),0)</f>
        <v>P081</v>
      </c>
      <c r="C136" s="74">
        <v>118</v>
      </c>
      <c r="D136" s="71" t="s">
        <v>1002</v>
      </c>
      <c r="E136" s="74">
        <f t="shared" si="1"/>
        <v>2021</v>
      </c>
      <c r="F136" s="70" t="s">
        <v>762</v>
      </c>
      <c r="G136" s="71" t="s">
        <v>248</v>
      </c>
      <c r="H136" s="75" t="s">
        <v>763</v>
      </c>
      <c r="I136" s="76">
        <f>'05'!H12</f>
        <v>0</v>
      </c>
      <c r="J136" s="70" t="s">
        <v>4976</v>
      </c>
      <c r="K136" s="70" t="str">
        <f>INDEX(PA_EXTRACAOITEM!D:D,MATCH(F136,PA_EXTRACAOITEM!B:B,0),0)</f>
        <v>Valor Permitido - Março</v>
      </c>
    </row>
    <row r="137" spans="2:11" ht="15">
      <c r="B137" s="75" t="str">
        <f>INDEX(SUM!D:D,MATCH(SUM!$F$3,SUM!B:B,0),0)</f>
        <v>P081</v>
      </c>
      <c r="C137" s="74">
        <v>118</v>
      </c>
      <c r="D137" s="71" t="s">
        <v>1002</v>
      </c>
      <c r="E137" s="74">
        <f t="shared" si="1"/>
        <v>2021</v>
      </c>
      <c r="F137" s="70" t="s">
        <v>764</v>
      </c>
      <c r="G137" s="71" t="s">
        <v>250</v>
      </c>
      <c r="H137" s="75" t="s">
        <v>765</v>
      </c>
      <c r="I137" s="76">
        <f>'05'!H13</f>
        <v>0</v>
      </c>
      <c r="J137" s="70" t="s">
        <v>4976</v>
      </c>
      <c r="K137" s="70" t="str">
        <f>INDEX(PA_EXTRACAOITEM!D:D,MATCH(F137,PA_EXTRACAOITEM!B:B,0),0)</f>
        <v>Valor Permitido - Abril</v>
      </c>
    </row>
    <row r="138" spans="2:11" ht="15">
      <c r="B138" s="75" t="str">
        <f>INDEX(SUM!D:D,MATCH(SUM!$F$3,SUM!B:B,0),0)</f>
        <v>P081</v>
      </c>
      <c r="C138" s="74">
        <v>118</v>
      </c>
      <c r="D138" s="71" t="s">
        <v>1002</v>
      </c>
      <c r="E138" s="74">
        <f t="shared" si="1"/>
        <v>2021</v>
      </c>
      <c r="F138" s="70" t="s">
        <v>766</v>
      </c>
      <c r="G138" s="71" t="s">
        <v>251</v>
      </c>
      <c r="H138" s="75" t="s">
        <v>767</v>
      </c>
      <c r="I138" s="76">
        <f>'05'!H14</f>
        <v>0</v>
      </c>
      <c r="J138" s="70" t="s">
        <v>4976</v>
      </c>
      <c r="K138" s="70" t="str">
        <f>INDEX(PA_EXTRACAOITEM!D:D,MATCH(F138,PA_EXTRACAOITEM!B:B,0),0)</f>
        <v>Valor Permitido - Maio</v>
      </c>
    </row>
    <row r="139" spans="2:11" ht="15">
      <c r="B139" s="75" t="str">
        <f>INDEX(SUM!D:D,MATCH(SUM!$F$3,SUM!B:B,0),0)</f>
        <v>P081</v>
      </c>
      <c r="C139" s="74">
        <v>118</v>
      </c>
      <c r="D139" s="71" t="s">
        <v>1002</v>
      </c>
      <c r="E139" s="74">
        <f t="shared" si="1"/>
        <v>2021</v>
      </c>
      <c r="F139" s="70" t="s">
        <v>768</v>
      </c>
      <c r="G139" s="71" t="s">
        <v>261</v>
      </c>
      <c r="H139" s="75" t="s">
        <v>769</v>
      </c>
      <c r="I139" s="76">
        <f>'05'!H15</f>
        <v>0</v>
      </c>
      <c r="J139" s="70" t="s">
        <v>4976</v>
      </c>
      <c r="K139" s="70" t="str">
        <f>INDEX(PA_EXTRACAOITEM!D:D,MATCH(F139,PA_EXTRACAOITEM!B:B,0),0)</f>
        <v>Valor Permitido - Junho</v>
      </c>
    </row>
    <row r="140" spans="2:11" ht="15">
      <c r="B140" s="75" t="str">
        <f>INDEX(SUM!D:D,MATCH(SUM!$F$3,SUM!B:B,0),0)</f>
        <v>P081</v>
      </c>
      <c r="C140" s="74">
        <v>118</v>
      </c>
      <c r="D140" s="71" t="s">
        <v>1002</v>
      </c>
      <c r="E140" s="74">
        <f t="shared" si="1"/>
        <v>2021</v>
      </c>
      <c r="F140" s="70" t="s">
        <v>770</v>
      </c>
      <c r="G140" s="71" t="s">
        <v>262</v>
      </c>
      <c r="H140" s="75" t="s">
        <v>771</v>
      </c>
      <c r="I140" s="76">
        <f>'05'!H16</f>
        <v>0</v>
      </c>
      <c r="J140" s="70" t="s">
        <v>4976</v>
      </c>
      <c r="K140" s="70" t="str">
        <f>INDEX(PA_EXTRACAOITEM!D:D,MATCH(F140,PA_EXTRACAOITEM!B:B,0),0)</f>
        <v>Valor Permitido - Julho</v>
      </c>
    </row>
    <row r="141" spans="2:11" ht="15">
      <c r="B141" s="75" t="str">
        <f>INDEX(SUM!D:D,MATCH(SUM!$F$3,SUM!B:B,0),0)</f>
        <v>P081</v>
      </c>
      <c r="C141" s="74">
        <v>118</v>
      </c>
      <c r="D141" s="71" t="s">
        <v>1002</v>
      </c>
      <c r="E141" s="74">
        <f t="shared" si="1"/>
        <v>2021</v>
      </c>
      <c r="F141" s="70" t="s">
        <v>772</v>
      </c>
      <c r="G141" s="71" t="s">
        <v>263</v>
      </c>
      <c r="H141" s="75" t="s">
        <v>773</v>
      </c>
      <c r="I141" s="76">
        <f>'05'!H17</f>
        <v>0</v>
      </c>
      <c r="J141" s="70" t="s">
        <v>4976</v>
      </c>
      <c r="K141" s="70" t="str">
        <f>INDEX(PA_EXTRACAOITEM!D:D,MATCH(F141,PA_EXTRACAOITEM!B:B,0),0)</f>
        <v>Valor Permitido - Agosto</v>
      </c>
    </row>
    <row r="142" spans="2:11" ht="15">
      <c r="B142" s="75" t="str">
        <f>INDEX(SUM!D:D,MATCH(SUM!$F$3,SUM!B:B,0),0)</f>
        <v>P081</v>
      </c>
      <c r="C142" s="74">
        <v>118</v>
      </c>
      <c r="D142" s="71" t="s">
        <v>1002</v>
      </c>
      <c r="E142" s="74">
        <f t="shared" si="1"/>
        <v>2021</v>
      </c>
      <c r="F142" s="70" t="s">
        <v>774</v>
      </c>
      <c r="G142" s="71" t="s">
        <v>264</v>
      </c>
      <c r="H142" s="75" t="s">
        <v>775</v>
      </c>
      <c r="I142" s="76">
        <f>'05'!H18</f>
        <v>0</v>
      </c>
      <c r="J142" s="70" t="s">
        <v>4976</v>
      </c>
      <c r="K142" s="70" t="str">
        <f>INDEX(PA_EXTRACAOITEM!D:D,MATCH(F142,PA_EXTRACAOITEM!B:B,0),0)</f>
        <v>Valor Permitido - Setembro</v>
      </c>
    </row>
    <row r="143" spans="2:11" ht="15">
      <c r="B143" s="75" t="str">
        <f>INDEX(SUM!D:D,MATCH(SUM!$F$3,SUM!B:B,0),0)</f>
        <v>P081</v>
      </c>
      <c r="C143" s="74">
        <v>118</v>
      </c>
      <c r="D143" s="71" t="s">
        <v>1002</v>
      </c>
      <c r="E143" s="74">
        <f t="shared" si="1"/>
        <v>2021</v>
      </c>
      <c r="F143" s="70" t="s">
        <v>776</v>
      </c>
      <c r="G143" s="71" t="s">
        <v>265</v>
      </c>
      <c r="H143" s="75" t="s">
        <v>777</v>
      </c>
      <c r="I143" s="76">
        <f>'05'!H19</f>
        <v>0</v>
      </c>
      <c r="J143" s="70" t="s">
        <v>4976</v>
      </c>
      <c r="K143" s="70" t="str">
        <f>INDEX(PA_EXTRACAOITEM!D:D,MATCH(F143,PA_EXTRACAOITEM!B:B,0),0)</f>
        <v>Valor Permitido - Outubro</v>
      </c>
    </row>
    <row r="144" spans="2:11" ht="15">
      <c r="B144" s="75" t="str">
        <f>INDEX(SUM!D:D,MATCH(SUM!$F$3,SUM!B:B,0),0)</f>
        <v>P081</v>
      </c>
      <c r="C144" s="74">
        <v>118</v>
      </c>
      <c r="D144" s="71" t="s">
        <v>1002</v>
      </c>
      <c r="E144" s="74">
        <f t="shared" si="1"/>
        <v>2021</v>
      </c>
      <c r="F144" s="70" t="s">
        <v>778</v>
      </c>
      <c r="G144" s="71" t="s">
        <v>266</v>
      </c>
      <c r="H144" s="75" t="s">
        <v>779</v>
      </c>
      <c r="I144" s="76">
        <f>'05'!H20</f>
        <v>0</v>
      </c>
      <c r="J144" s="70" t="s">
        <v>4976</v>
      </c>
      <c r="K144" s="70" t="str">
        <f>INDEX(PA_EXTRACAOITEM!D:D,MATCH(F144,PA_EXTRACAOITEM!B:B,0),0)</f>
        <v>Valor Permitido - Novembro</v>
      </c>
    </row>
    <row r="145" spans="2:11" ht="15">
      <c r="B145" s="75" t="str">
        <f>INDEX(SUM!D:D,MATCH(SUM!$F$3,SUM!B:B,0),0)</f>
        <v>P081</v>
      </c>
      <c r="C145" s="74">
        <v>118</v>
      </c>
      <c r="D145" s="71" t="s">
        <v>1002</v>
      </c>
      <c r="E145" s="74">
        <f t="shared" si="1"/>
        <v>2021</v>
      </c>
      <c r="F145" s="70" t="s">
        <v>780</v>
      </c>
      <c r="G145" s="71" t="s">
        <v>267</v>
      </c>
      <c r="H145" s="75" t="s">
        <v>781</v>
      </c>
      <c r="I145" s="76">
        <f>'05'!H21</f>
        <v>0</v>
      </c>
      <c r="J145" s="70" t="s">
        <v>4976</v>
      </c>
      <c r="K145" s="70" t="str">
        <f>INDEX(PA_EXTRACAOITEM!D:D,MATCH(F145,PA_EXTRACAOITEM!B:B,0),0)</f>
        <v>Valor Permitido - Dezembro</v>
      </c>
    </row>
    <row r="146" spans="2:11" ht="15">
      <c r="B146" s="75" t="str">
        <f>INDEX(SUM!D:D,MATCH(SUM!$F$3,SUM!B:B,0),0)</f>
        <v>P081</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P081</v>
      </c>
      <c r="C147" s="74">
        <v>118</v>
      </c>
      <c r="D147" s="71" t="s">
        <v>1002</v>
      </c>
      <c r="E147" s="74">
        <f t="shared" si="1"/>
        <v>2021</v>
      </c>
      <c r="F147" s="70" t="s">
        <v>812</v>
      </c>
      <c r="G147" s="150" t="str">
        <f>'05'!B10</f>
        <v>01</v>
      </c>
      <c r="H147" s="75" t="s">
        <v>1031</v>
      </c>
      <c r="I147" s="76" t="str">
        <f>'05'!E10&amp;" "&amp;TEXT('05'!F10,"#.##0")&amp;"/"&amp;'05'!G10</f>
        <v>PORTARIA N. 830/2013</v>
      </c>
      <c r="J147" s="70" t="s">
        <v>4977</v>
      </c>
      <c r="K147" s="70" t="e">
        <f>INDEX(PA_EXTRACAOITEM!D:D,MATCH(F147,PA_EXTRACAOITEM!B:B,0),0)</f>
        <v>#N/A</v>
      </c>
    </row>
    <row r="148" spans="2:11" ht="15">
      <c r="B148" s="75" t="str">
        <f>INDEX(SUM!D:D,MATCH(SUM!$F$3,SUM!B:B,0),0)</f>
        <v>P081</v>
      </c>
      <c r="C148" s="74">
        <v>118</v>
      </c>
      <c r="D148" s="71" t="s">
        <v>1002</v>
      </c>
      <c r="E148" s="74">
        <f aca="true" t="shared" si="2" ref="E148:E211">$E$3</f>
        <v>2021</v>
      </c>
      <c r="F148" s="70" t="s">
        <v>813</v>
      </c>
      <c r="G148" s="150" t="str">
        <f>'05'!B11</f>
        <v>02</v>
      </c>
      <c r="H148" s="75" t="s">
        <v>1032</v>
      </c>
      <c r="I148" s="76" t="str">
        <f>'05'!E11&amp;" "&amp;TEXT('05'!F11,"#.##0")&amp;"/"&amp;'05'!G11</f>
        <v>PORTARIA N. 830/2013</v>
      </c>
      <c r="J148" s="70" t="s">
        <v>4977</v>
      </c>
      <c r="K148" s="70" t="e">
        <f>INDEX(PA_EXTRACAOITEM!D:D,MATCH(F148,PA_EXTRACAOITEM!B:B,0),0)</f>
        <v>#N/A</v>
      </c>
    </row>
    <row r="149" spans="2:11" ht="15">
      <c r="B149" s="75" t="str">
        <f>INDEX(SUM!D:D,MATCH(SUM!$F$3,SUM!B:B,0),0)</f>
        <v>P081</v>
      </c>
      <c r="C149" s="74">
        <v>118</v>
      </c>
      <c r="D149" s="71" t="s">
        <v>1002</v>
      </c>
      <c r="E149" s="74">
        <f t="shared" si="2"/>
        <v>2021</v>
      </c>
      <c r="F149" s="70" t="s">
        <v>814</v>
      </c>
      <c r="G149" s="150" t="str">
        <f>'05'!B12</f>
        <v>03</v>
      </c>
      <c r="H149" s="75" t="s">
        <v>1033</v>
      </c>
      <c r="I149" s="76" t="str">
        <f>'05'!E12&amp;" "&amp;TEXT('05'!F12,"#.##0")&amp;"/"&amp;'05'!G12</f>
        <v>PORTARIA N. 830/2013</v>
      </c>
      <c r="J149" s="70" t="s">
        <v>4977</v>
      </c>
      <c r="K149" s="70" t="e">
        <f>INDEX(PA_EXTRACAOITEM!D:D,MATCH(F149,PA_EXTRACAOITEM!B:B,0),0)</f>
        <v>#N/A</v>
      </c>
    </row>
    <row r="150" spans="2:11" ht="15">
      <c r="B150" s="75" t="str">
        <f>INDEX(SUM!D:D,MATCH(SUM!$F$3,SUM!B:B,0),0)</f>
        <v>P081</v>
      </c>
      <c r="C150" s="74">
        <v>118</v>
      </c>
      <c r="D150" s="71" t="s">
        <v>1002</v>
      </c>
      <c r="E150" s="74">
        <f t="shared" si="2"/>
        <v>2021</v>
      </c>
      <c r="F150" s="70" t="s">
        <v>815</v>
      </c>
      <c r="G150" s="150" t="str">
        <f>'05'!B13</f>
        <v>04</v>
      </c>
      <c r="H150" s="75" t="s">
        <v>1034</v>
      </c>
      <c r="I150" s="76" t="str">
        <f>'05'!E13&amp;" "&amp;TEXT('05'!F13,"#.##0")&amp;"/"&amp;'05'!G13</f>
        <v>PORTARIA N. 830/2013</v>
      </c>
      <c r="J150" s="70" t="s">
        <v>4977</v>
      </c>
      <c r="K150" s="70" t="e">
        <f>INDEX(PA_EXTRACAOITEM!D:D,MATCH(F150,PA_EXTRACAOITEM!B:B,0),0)</f>
        <v>#N/A</v>
      </c>
    </row>
    <row r="151" spans="2:11" ht="15">
      <c r="B151" s="75" t="str">
        <f>INDEX(SUM!D:D,MATCH(SUM!$F$3,SUM!B:B,0),0)</f>
        <v>P081</v>
      </c>
      <c r="C151" s="74">
        <v>118</v>
      </c>
      <c r="D151" s="71" t="s">
        <v>1002</v>
      </c>
      <c r="E151" s="74">
        <f t="shared" si="2"/>
        <v>2021</v>
      </c>
      <c r="F151" s="70" t="s">
        <v>816</v>
      </c>
      <c r="G151" s="150" t="str">
        <f>'05'!B14</f>
        <v>05</v>
      </c>
      <c r="H151" s="75" t="s">
        <v>1035</v>
      </c>
      <c r="I151" s="76" t="str">
        <f>'05'!E14&amp;" "&amp;TEXT('05'!F14,"#.##0")&amp;"/"&amp;'05'!G14</f>
        <v>PORTARIA N. 830/2013</v>
      </c>
      <c r="J151" s="70" t="s">
        <v>4977</v>
      </c>
      <c r="K151" s="70" t="e">
        <f>INDEX(PA_EXTRACAOITEM!D:D,MATCH(F151,PA_EXTRACAOITEM!B:B,0),0)</f>
        <v>#N/A</v>
      </c>
    </row>
    <row r="152" spans="2:11" ht="15">
      <c r="B152" s="75" t="str">
        <f>INDEX(SUM!D:D,MATCH(SUM!$F$3,SUM!B:B,0),0)</f>
        <v>P081</v>
      </c>
      <c r="C152" s="74">
        <v>118</v>
      </c>
      <c r="D152" s="71" t="s">
        <v>1002</v>
      </c>
      <c r="E152" s="74">
        <f t="shared" si="2"/>
        <v>2021</v>
      </c>
      <c r="F152" s="70" t="s">
        <v>817</v>
      </c>
      <c r="G152" s="150" t="str">
        <f>'05'!B15</f>
        <v>06</v>
      </c>
      <c r="H152" s="75" t="s">
        <v>1036</v>
      </c>
      <c r="I152" s="76" t="str">
        <f>'05'!E15&amp;" "&amp;TEXT('05'!F15,"#.##0")&amp;"/"&amp;'05'!G15</f>
        <v>PORTARIA N. 830/2013</v>
      </c>
      <c r="J152" s="70" t="s">
        <v>4977</v>
      </c>
      <c r="K152" s="70" t="e">
        <f>INDEX(PA_EXTRACAOITEM!D:D,MATCH(F152,PA_EXTRACAOITEM!B:B,0),0)</f>
        <v>#N/A</v>
      </c>
    </row>
    <row r="153" spans="2:11" ht="15">
      <c r="B153" s="75" t="str">
        <f>INDEX(SUM!D:D,MATCH(SUM!$F$3,SUM!B:B,0),0)</f>
        <v>P081</v>
      </c>
      <c r="C153" s="74">
        <v>118</v>
      </c>
      <c r="D153" s="71" t="s">
        <v>1002</v>
      </c>
      <c r="E153" s="74">
        <f t="shared" si="2"/>
        <v>2021</v>
      </c>
      <c r="F153" s="70" t="s">
        <v>818</v>
      </c>
      <c r="G153" s="150" t="str">
        <f>'05'!B16</f>
        <v>07</v>
      </c>
      <c r="H153" s="75" t="s">
        <v>1037</v>
      </c>
      <c r="I153" s="76" t="str">
        <f>'05'!E16&amp;" "&amp;TEXT('05'!F16,"#.##0")&amp;"/"&amp;'05'!G16</f>
        <v>PORTARIA N. 830/2013</v>
      </c>
      <c r="J153" s="70" t="s">
        <v>4977</v>
      </c>
      <c r="K153" s="70" t="e">
        <f>INDEX(PA_EXTRACAOITEM!D:D,MATCH(F153,PA_EXTRACAOITEM!B:B,0),0)</f>
        <v>#N/A</v>
      </c>
    </row>
    <row r="154" spans="2:11" ht="15">
      <c r="B154" s="75" t="str">
        <f>INDEX(SUM!D:D,MATCH(SUM!$F$3,SUM!B:B,0),0)</f>
        <v>P081</v>
      </c>
      <c r="C154" s="74">
        <v>118</v>
      </c>
      <c r="D154" s="71" t="s">
        <v>1002</v>
      </c>
      <c r="E154" s="74">
        <f t="shared" si="2"/>
        <v>2021</v>
      </c>
      <c r="F154" s="70" t="s">
        <v>819</v>
      </c>
      <c r="G154" s="150" t="str">
        <f>'05'!B17</f>
        <v>08</v>
      </c>
      <c r="H154" s="75" t="s">
        <v>1038</v>
      </c>
      <c r="I154" s="76" t="str">
        <f>'05'!E17&amp;" "&amp;TEXT('05'!F17,"#.##0")&amp;"/"&amp;'05'!G17</f>
        <v>PORTARIA N. 830/2013</v>
      </c>
      <c r="J154" s="70" t="s">
        <v>4977</v>
      </c>
      <c r="K154" s="70" t="e">
        <f>INDEX(PA_EXTRACAOITEM!D:D,MATCH(F154,PA_EXTRACAOITEM!B:B,0),0)</f>
        <v>#N/A</v>
      </c>
    </row>
    <row r="155" spans="2:11" ht="15">
      <c r="B155" s="75" t="str">
        <f>INDEX(SUM!D:D,MATCH(SUM!$F$3,SUM!B:B,0),0)</f>
        <v>P081</v>
      </c>
      <c r="C155" s="74">
        <v>118</v>
      </c>
      <c r="D155" s="71" t="s">
        <v>1002</v>
      </c>
      <c r="E155" s="74">
        <f t="shared" si="2"/>
        <v>2021</v>
      </c>
      <c r="F155" s="70" t="s">
        <v>820</v>
      </c>
      <c r="G155" s="150" t="str">
        <f>'05'!B18</f>
        <v>09</v>
      </c>
      <c r="H155" s="75" t="s">
        <v>1039</v>
      </c>
      <c r="I155" s="76" t="str">
        <f>'05'!E18&amp;" "&amp;TEXT('05'!F18,"#.##0")&amp;"/"&amp;'05'!G18</f>
        <v>PORTARIA N. 830/2013</v>
      </c>
      <c r="J155" s="70" t="s">
        <v>4977</v>
      </c>
      <c r="K155" s="70" t="e">
        <f>INDEX(PA_EXTRACAOITEM!D:D,MATCH(F155,PA_EXTRACAOITEM!B:B,0),0)</f>
        <v>#N/A</v>
      </c>
    </row>
    <row r="156" spans="2:11" ht="15">
      <c r="B156" s="75" t="str">
        <f>INDEX(SUM!D:D,MATCH(SUM!$F$3,SUM!B:B,0),0)</f>
        <v>P081</v>
      </c>
      <c r="C156" s="74">
        <v>118</v>
      </c>
      <c r="D156" s="71" t="s">
        <v>1002</v>
      </c>
      <c r="E156" s="74">
        <f t="shared" si="2"/>
        <v>2021</v>
      </c>
      <c r="F156" s="70" t="s">
        <v>821</v>
      </c>
      <c r="G156" s="150" t="str">
        <f>'05'!B19</f>
        <v>10</v>
      </c>
      <c r="H156" s="75" t="s">
        <v>1040</v>
      </c>
      <c r="I156" s="76" t="str">
        <f>'05'!E19&amp;" "&amp;TEXT('05'!F19,"#.##0")&amp;"/"&amp;'05'!G19</f>
        <v>PORTARIA N. 830/2013</v>
      </c>
      <c r="J156" s="70" t="s">
        <v>4977</v>
      </c>
      <c r="K156" s="70" t="e">
        <f>INDEX(PA_EXTRACAOITEM!D:D,MATCH(F156,PA_EXTRACAOITEM!B:B,0),0)</f>
        <v>#N/A</v>
      </c>
    </row>
    <row r="157" spans="2:11" ht="15">
      <c r="B157" s="75" t="str">
        <f>INDEX(SUM!D:D,MATCH(SUM!$F$3,SUM!B:B,0),0)</f>
        <v>P081</v>
      </c>
      <c r="C157" s="74">
        <v>118</v>
      </c>
      <c r="D157" s="71" t="s">
        <v>1002</v>
      </c>
      <c r="E157" s="74">
        <f t="shared" si="2"/>
        <v>2021</v>
      </c>
      <c r="F157" s="70" t="s">
        <v>822</v>
      </c>
      <c r="G157" s="150" t="str">
        <f>'05'!B20</f>
        <v>11</v>
      </c>
      <c r="H157" s="75" t="s">
        <v>1041</v>
      </c>
      <c r="I157" s="76" t="str">
        <f>'05'!E20&amp;" "&amp;TEXT('05'!F20,"#.##0")&amp;"/"&amp;'05'!G20</f>
        <v>PORTARIA N. 830/2013</v>
      </c>
      <c r="J157" s="70" t="s">
        <v>4977</v>
      </c>
      <c r="K157" s="70" t="e">
        <f>INDEX(PA_EXTRACAOITEM!D:D,MATCH(F157,PA_EXTRACAOITEM!B:B,0),0)</f>
        <v>#N/A</v>
      </c>
    </row>
    <row r="158" spans="2:11" ht="15">
      <c r="B158" s="75" t="str">
        <f>INDEX(SUM!D:D,MATCH(SUM!$F$3,SUM!B:B,0),0)</f>
        <v>P081</v>
      </c>
      <c r="C158" s="74">
        <v>118</v>
      </c>
      <c r="D158" s="71" t="s">
        <v>1002</v>
      </c>
      <c r="E158" s="74">
        <f t="shared" si="2"/>
        <v>2021</v>
      </c>
      <c r="F158" s="70" t="s">
        <v>823</v>
      </c>
      <c r="G158" s="150" t="str">
        <f>'05'!B21</f>
        <v>12</v>
      </c>
      <c r="H158" s="75" t="s">
        <v>1042</v>
      </c>
      <c r="I158" s="76" t="str">
        <f>'05'!E21&amp;" "&amp;TEXT('05'!F21,"#.##0")&amp;"/"&amp;'05'!G21</f>
        <v>PORTARIA N. 830/2013</v>
      </c>
      <c r="J158" s="70" t="s">
        <v>4977</v>
      </c>
      <c r="K158" s="70" t="e">
        <f>INDEX(PA_EXTRACAOITEM!D:D,MATCH(F158,PA_EXTRACAOITEM!B:B,0),0)</f>
        <v>#N/A</v>
      </c>
    </row>
    <row r="159" spans="2:11" ht="15">
      <c r="B159" s="75" t="str">
        <f>INDEX(SUM!D:D,MATCH(SUM!$F$3,SUM!B:B,0),0)</f>
        <v>P081</v>
      </c>
      <c r="C159" s="74">
        <v>118</v>
      </c>
      <c r="D159" s="71" t="s">
        <v>1002</v>
      </c>
      <c r="E159" s="74">
        <f t="shared" si="2"/>
        <v>2021</v>
      </c>
      <c r="F159" s="70" t="s">
        <v>824</v>
      </c>
      <c r="G159" s="150" t="str">
        <f>'05'!B22</f>
        <v>13</v>
      </c>
      <c r="H159" s="75" t="s">
        <v>1043</v>
      </c>
      <c r="I159" s="76" t="str">
        <f>'05'!E22&amp;" "&amp;TEXT('05'!F22,"#.##0")&amp;"/"&amp;'05'!G22</f>
        <v>PORTARIA N. 830/2013</v>
      </c>
      <c r="J159" s="70" t="s">
        <v>4977</v>
      </c>
      <c r="K159" s="70" t="e">
        <f>INDEX(PA_EXTRACAOITEM!D:D,MATCH(F159,PA_EXTRACAOITEM!B:B,0),0)</f>
        <v>#N/A</v>
      </c>
    </row>
    <row r="160" spans="2:11" ht="15">
      <c r="B160" s="75" t="str">
        <f>INDEX(SUM!D:D,MATCH(SUM!$F$3,SUM!B:B,0),0)</f>
        <v>P081</v>
      </c>
      <c r="C160" s="74">
        <v>118</v>
      </c>
      <c r="D160" s="71" t="s">
        <v>1002</v>
      </c>
      <c r="E160" s="74">
        <f t="shared" si="2"/>
        <v>2021</v>
      </c>
      <c r="F160" s="70" t="s">
        <v>784</v>
      </c>
      <c r="G160" s="71" t="s">
        <v>269</v>
      </c>
      <c r="H160" s="75" t="s">
        <v>785</v>
      </c>
      <c r="I160" s="76">
        <f>'06'!E10</f>
        <v>0</v>
      </c>
      <c r="J160" s="70" t="s">
        <v>4976</v>
      </c>
      <c r="K160" s="70" t="str">
        <f>INDEX(PA_EXTRACAOITEM!D:D,MATCH(F160,PA_EXTRACAOITEM!B:B,0),0)</f>
        <v>Valor Pago - Janeiro</v>
      </c>
    </row>
    <row r="161" spans="2:11" ht="15">
      <c r="B161" s="75" t="str">
        <f>INDEX(SUM!D:D,MATCH(SUM!$F$3,SUM!B:B,0),0)</f>
        <v>P081</v>
      </c>
      <c r="C161" s="74">
        <v>118</v>
      </c>
      <c r="D161" s="71" t="s">
        <v>1002</v>
      </c>
      <c r="E161" s="74">
        <f t="shared" si="2"/>
        <v>2021</v>
      </c>
      <c r="F161" s="70" t="s">
        <v>786</v>
      </c>
      <c r="G161" s="71" t="s">
        <v>270</v>
      </c>
      <c r="H161" s="75" t="s">
        <v>787</v>
      </c>
      <c r="I161" s="76">
        <f>'06'!E11</f>
        <v>0</v>
      </c>
      <c r="J161" s="70" t="s">
        <v>4976</v>
      </c>
      <c r="K161" s="70" t="str">
        <f>INDEX(PA_EXTRACAOITEM!D:D,MATCH(F161,PA_EXTRACAOITEM!B:B,0),0)</f>
        <v>Valor Pago - Fevereiro</v>
      </c>
    </row>
    <row r="162" spans="2:11" ht="15">
      <c r="B162" s="75" t="str">
        <f>INDEX(SUM!D:D,MATCH(SUM!$F$3,SUM!B:B,0),0)</f>
        <v>P081</v>
      </c>
      <c r="C162" s="74">
        <v>118</v>
      </c>
      <c r="D162" s="71" t="s">
        <v>1002</v>
      </c>
      <c r="E162" s="74">
        <f t="shared" si="2"/>
        <v>2021</v>
      </c>
      <c r="F162" s="70" t="s">
        <v>788</v>
      </c>
      <c r="G162" s="71" t="s">
        <v>271</v>
      </c>
      <c r="H162" s="75" t="s">
        <v>789</v>
      </c>
      <c r="I162" s="76">
        <f>'06'!E12</f>
        <v>0</v>
      </c>
      <c r="J162" s="70" t="s">
        <v>4976</v>
      </c>
      <c r="K162" s="70" t="str">
        <f>INDEX(PA_EXTRACAOITEM!D:D,MATCH(F162,PA_EXTRACAOITEM!B:B,0),0)</f>
        <v>Valor Pago - Março</v>
      </c>
    </row>
    <row r="163" spans="2:11" ht="15">
      <c r="B163" s="75" t="str">
        <f>INDEX(SUM!D:D,MATCH(SUM!$F$3,SUM!B:B,0),0)</f>
        <v>P081</v>
      </c>
      <c r="C163" s="74">
        <v>118</v>
      </c>
      <c r="D163" s="71" t="s">
        <v>1002</v>
      </c>
      <c r="E163" s="74">
        <f t="shared" si="2"/>
        <v>2021</v>
      </c>
      <c r="F163" s="70" t="s">
        <v>790</v>
      </c>
      <c r="G163" s="71" t="s">
        <v>272</v>
      </c>
      <c r="H163" s="75" t="s">
        <v>791</v>
      </c>
      <c r="I163" s="76">
        <f>'06'!E13</f>
        <v>0</v>
      </c>
      <c r="J163" s="70" t="s">
        <v>4976</v>
      </c>
      <c r="K163" s="70" t="str">
        <f>INDEX(PA_EXTRACAOITEM!D:D,MATCH(F163,PA_EXTRACAOITEM!B:B,0),0)</f>
        <v>Valor Pago - Abril</v>
      </c>
    </row>
    <row r="164" spans="2:11" ht="15">
      <c r="B164" s="75" t="str">
        <f>INDEX(SUM!D:D,MATCH(SUM!$F$3,SUM!B:B,0),0)</f>
        <v>P081</v>
      </c>
      <c r="C164" s="74">
        <v>118</v>
      </c>
      <c r="D164" s="71" t="s">
        <v>1002</v>
      </c>
      <c r="E164" s="74">
        <f t="shared" si="2"/>
        <v>2021</v>
      </c>
      <c r="F164" s="70" t="s">
        <v>792</v>
      </c>
      <c r="G164" s="71" t="s">
        <v>273</v>
      </c>
      <c r="H164" s="75" t="s">
        <v>793</v>
      </c>
      <c r="I164" s="76">
        <f>'06'!E14</f>
        <v>0</v>
      </c>
      <c r="J164" s="70" t="s">
        <v>4976</v>
      </c>
      <c r="K164" s="70" t="str">
        <f>INDEX(PA_EXTRACAOITEM!D:D,MATCH(F164,PA_EXTRACAOITEM!B:B,0),0)</f>
        <v>Valor Pago - Maio</v>
      </c>
    </row>
    <row r="165" spans="2:11" ht="15">
      <c r="B165" s="75" t="str">
        <f>INDEX(SUM!D:D,MATCH(SUM!$F$3,SUM!B:B,0),0)</f>
        <v>P081</v>
      </c>
      <c r="C165" s="74">
        <v>118</v>
      </c>
      <c r="D165" s="71" t="s">
        <v>1002</v>
      </c>
      <c r="E165" s="74">
        <f t="shared" si="2"/>
        <v>2021</v>
      </c>
      <c r="F165" s="70" t="s">
        <v>794</v>
      </c>
      <c r="G165" s="71" t="s">
        <v>274</v>
      </c>
      <c r="H165" s="75" t="s">
        <v>795</v>
      </c>
      <c r="I165" s="76">
        <f>'06'!E15</f>
        <v>0</v>
      </c>
      <c r="J165" s="70" t="s">
        <v>4976</v>
      </c>
      <c r="K165" s="70" t="str">
        <f>INDEX(PA_EXTRACAOITEM!D:D,MATCH(F165,PA_EXTRACAOITEM!B:B,0),0)</f>
        <v>Valor Pago - Junho</v>
      </c>
    </row>
    <row r="166" spans="2:11" ht="15">
      <c r="B166" s="75" t="str">
        <f>INDEX(SUM!D:D,MATCH(SUM!$F$3,SUM!B:B,0),0)</f>
        <v>P081</v>
      </c>
      <c r="C166" s="74">
        <v>118</v>
      </c>
      <c r="D166" s="71" t="s">
        <v>1002</v>
      </c>
      <c r="E166" s="74">
        <f t="shared" si="2"/>
        <v>2021</v>
      </c>
      <c r="F166" s="70" t="s">
        <v>796</v>
      </c>
      <c r="G166" s="71" t="s">
        <v>275</v>
      </c>
      <c r="H166" s="75" t="s">
        <v>797</v>
      </c>
      <c r="I166" s="76">
        <f>'06'!E16</f>
        <v>0</v>
      </c>
      <c r="J166" s="70" t="s">
        <v>4976</v>
      </c>
      <c r="K166" s="70" t="str">
        <f>INDEX(PA_EXTRACAOITEM!D:D,MATCH(F166,PA_EXTRACAOITEM!B:B,0),0)</f>
        <v>Valor Pago - Julho</v>
      </c>
    </row>
    <row r="167" spans="2:11" ht="15">
      <c r="B167" s="75" t="str">
        <f>INDEX(SUM!D:D,MATCH(SUM!$F$3,SUM!B:B,0),0)</f>
        <v>P081</v>
      </c>
      <c r="C167" s="74">
        <v>118</v>
      </c>
      <c r="D167" s="71" t="s">
        <v>1002</v>
      </c>
      <c r="E167" s="74">
        <f t="shared" si="2"/>
        <v>2021</v>
      </c>
      <c r="F167" s="70" t="s">
        <v>798</v>
      </c>
      <c r="G167" s="71" t="s">
        <v>276</v>
      </c>
      <c r="H167" s="75" t="s">
        <v>799</v>
      </c>
      <c r="I167" s="76">
        <f>'06'!E17</f>
        <v>0</v>
      </c>
      <c r="J167" s="70" t="s">
        <v>4976</v>
      </c>
      <c r="K167" s="70" t="str">
        <f>INDEX(PA_EXTRACAOITEM!D:D,MATCH(F167,PA_EXTRACAOITEM!B:B,0),0)</f>
        <v>Valor Pago - Agosto</v>
      </c>
    </row>
    <row r="168" spans="2:11" ht="15">
      <c r="B168" s="75" t="str">
        <f>INDEX(SUM!D:D,MATCH(SUM!$F$3,SUM!B:B,0),0)</f>
        <v>P081</v>
      </c>
      <c r="C168" s="74">
        <v>118</v>
      </c>
      <c r="D168" s="71" t="s">
        <v>1002</v>
      </c>
      <c r="E168" s="74">
        <f t="shared" si="2"/>
        <v>2021</v>
      </c>
      <c r="F168" s="70" t="s">
        <v>800</v>
      </c>
      <c r="G168" s="71" t="s">
        <v>277</v>
      </c>
      <c r="H168" s="75" t="s">
        <v>801</v>
      </c>
      <c r="I168" s="76">
        <f>'06'!E18</f>
        <v>0</v>
      </c>
      <c r="J168" s="70" t="s">
        <v>4976</v>
      </c>
      <c r="K168" s="70" t="str">
        <f>INDEX(PA_EXTRACAOITEM!D:D,MATCH(F168,PA_EXTRACAOITEM!B:B,0),0)</f>
        <v>Valor Pago - Setembro</v>
      </c>
    </row>
    <row r="169" spans="2:11" ht="15">
      <c r="B169" s="75" t="str">
        <f>INDEX(SUM!D:D,MATCH(SUM!$F$3,SUM!B:B,0),0)</f>
        <v>P081</v>
      </c>
      <c r="C169" s="74">
        <v>118</v>
      </c>
      <c r="D169" s="71" t="s">
        <v>1002</v>
      </c>
      <c r="E169" s="74">
        <f t="shared" si="2"/>
        <v>2021</v>
      </c>
      <c r="F169" s="70" t="s">
        <v>802</v>
      </c>
      <c r="G169" s="71" t="s">
        <v>278</v>
      </c>
      <c r="H169" s="75" t="s">
        <v>803</v>
      </c>
      <c r="I169" s="76">
        <f>'06'!E19</f>
        <v>0</v>
      </c>
      <c r="J169" s="70" t="s">
        <v>4976</v>
      </c>
      <c r="K169" s="70" t="str">
        <f>INDEX(PA_EXTRACAOITEM!D:D,MATCH(F169,PA_EXTRACAOITEM!B:B,0),0)</f>
        <v>Valor Pago - Outubro</v>
      </c>
    </row>
    <row r="170" spans="2:11" ht="15">
      <c r="B170" s="75" t="str">
        <f>INDEX(SUM!D:D,MATCH(SUM!$F$3,SUM!B:B,0),0)</f>
        <v>P081</v>
      </c>
      <c r="C170" s="74">
        <v>118</v>
      </c>
      <c r="D170" s="71" t="s">
        <v>1002</v>
      </c>
      <c r="E170" s="74">
        <f t="shared" si="2"/>
        <v>2021</v>
      </c>
      <c r="F170" s="70" t="s">
        <v>804</v>
      </c>
      <c r="G170" s="71" t="s">
        <v>279</v>
      </c>
      <c r="H170" s="75" t="s">
        <v>805</v>
      </c>
      <c r="I170" s="76">
        <f>'06'!E20</f>
        <v>0</v>
      </c>
      <c r="J170" s="70" t="s">
        <v>4976</v>
      </c>
      <c r="K170" s="70" t="str">
        <f>INDEX(PA_EXTRACAOITEM!D:D,MATCH(F170,PA_EXTRACAOITEM!B:B,0),0)</f>
        <v>Valor Pago - Novembro</v>
      </c>
    </row>
    <row r="171" spans="2:11" ht="15">
      <c r="B171" s="75" t="str">
        <f>INDEX(SUM!D:D,MATCH(SUM!$F$3,SUM!B:B,0),0)</f>
        <v>P081</v>
      </c>
      <c r="C171" s="74">
        <v>118</v>
      </c>
      <c r="D171" s="71" t="s">
        <v>1002</v>
      </c>
      <c r="E171" s="74">
        <f t="shared" si="2"/>
        <v>2021</v>
      </c>
      <c r="F171" s="70" t="s">
        <v>806</v>
      </c>
      <c r="G171" s="71" t="s">
        <v>807</v>
      </c>
      <c r="H171" s="75" t="s">
        <v>808</v>
      </c>
      <c r="I171" s="76">
        <f>'06'!E21</f>
        <v>0</v>
      </c>
      <c r="J171" s="70" t="s">
        <v>4976</v>
      </c>
      <c r="K171" s="70" t="str">
        <f>INDEX(PA_EXTRACAOITEM!D:D,MATCH(F171,PA_EXTRACAOITEM!B:B,0),0)</f>
        <v>Valor Pago - Dezembro</v>
      </c>
    </row>
    <row r="172" spans="2:11" ht="15">
      <c r="B172" s="75" t="str">
        <f>INDEX(SUM!D:D,MATCH(SUM!$F$3,SUM!B:B,0),0)</f>
        <v>P081</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P081</v>
      </c>
      <c r="C173" s="73">
        <v>102</v>
      </c>
      <c r="D173" s="71" t="s">
        <v>999</v>
      </c>
      <c r="E173" s="74">
        <f t="shared" si="2"/>
        <v>2021</v>
      </c>
      <c r="F173" s="70" t="s">
        <v>831</v>
      </c>
      <c r="G173" s="72" t="s">
        <v>17</v>
      </c>
      <c r="H173" s="72" t="s">
        <v>832</v>
      </c>
      <c r="I173" s="71" t="str">
        <f>'08'!B10</f>
        <v>Jefferson Telles Alves Carneiro de Albuquerque</v>
      </c>
      <c r="J173" s="70" t="s">
        <v>4976</v>
      </c>
      <c r="K173" s="70" t="e">
        <f>INDEX(PA_EXTRACAOITEM!D:D,MATCH(F173,PA_EXTRACAOITEM!B:B,0),0)</f>
        <v>#N/A</v>
      </c>
    </row>
    <row r="174" spans="2:11" ht="15">
      <c r="B174" s="75" t="str">
        <f>INDEX(SUM!D:D,MATCH(SUM!$F$3,SUM!B:B,0),0)</f>
        <v>P081</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P081</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P081</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P081</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P081</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P081</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P081</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P081</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P081</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P081</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P081</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P081</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P081</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P081</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P081</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P081</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P081</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P081</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P081</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P081</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P081</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P081</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P081</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P081</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P081</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P081</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P081</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P081</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P081</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P081</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P081</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P081</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P081</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P081</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P081</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P081</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P081</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P081</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P081</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P081</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P081</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P081</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P081</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P081</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P081</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P081</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P081</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P081</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P081</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P081</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P081</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P081</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P081</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P081</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P081</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P081</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P081</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P081</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P081</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P081</v>
      </c>
      <c r="C233" s="73">
        <v>102</v>
      </c>
      <c r="D233" s="71" t="s">
        <v>999</v>
      </c>
      <c r="E233" s="74">
        <f t="shared" si="3"/>
        <v>2021</v>
      </c>
      <c r="F233" s="70" t="s">
        <v>894</v>
      </c>
      <c r="G233" s="72" t="s">
        <v>17</v>
      </c>
      <c r="H233" s="72" t="s">
        <v>895</v>
      </c>
      <c r="I233" s="151">
        <f>'08'!E10</f>
        <v>5957587460</v>
      </c>
      <c r="J233" s="70" t="s">
        <v>4976</v>
      </c>
      <c r="K233" s="70" t="e">
        <f>INDEX(PA_EXTRACAOITEM!D:D,MATCH(F233,PA_EXTRACAOITEM!B:B,0),0)</f>
        <v>#N/A</v>
      </c>
    </row>
    <row r="234" spans="2:11" ht="15">
      <c r="B234" s="75" t="str">
        <f>INDEX(SUM!D:D,MATCH(SUM!$F$3,SUM!B:B,0),0)</f>
        <v>P081</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P081</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P081</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P081</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P081</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P081</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P081</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P081</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P081</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P081</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P081</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P081</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P081</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P081</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P081</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P081</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P081</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P081</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P081</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P081</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P081</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P081</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P081</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P081</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P081</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P081</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P081</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P081</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P081</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P081</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P081</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P081</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P081</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P081</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P081</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P081</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P081</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P081</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P081</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P081</v>
      </c>
      <c r="C273" s="73">
        <v>102</v>
      </c>
      <c r="D273" s="71" t="s">
        <v>999</v>
      </c>
      <c r="E273" s="74">
        <f t="shared" si="3"/>
        <v>2021</v>
      </c>
      <c r="F273" s="70" t="s">
        <v>936</v>
      </c>
      <c r="G273" s="72" t="s">
        <v>17</v>
      </c>
      <c r="H273" s="72" t="s">
        <v>937</v>
      </c>
      <c r="I273" s="71" t="str">
        <f>'08'!G10</f>
        <v>Rua Porto Alegre, 267, Mangabeira, Itapissuma/PE</v>
      </c>
      <c r="J273" s="70" t="s">
        <v>4976</v>
      </c>
      <c r="K273" s="70" t="e">
        <f>INDEX(PA_EXTRACAOITEM!D:D,MATCH(F273,PA_EXTRACAOITEM!B:B,0),0)</f>
        <v>#N/A</v>
      </c>
    </row>
    <row r="274" spans="2:11" ht="15">
      <c r="B274" s="75" t="str">
        <f>INDEX(SUM!D:D,MATCH(SUM!$F$3,SUM!B:B,0),0)</f>
        <v>P081</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P081</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P081</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P081</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P081</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P081</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P081</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P081</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P081</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P081</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P081</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P081</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P081</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P081</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P081</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P081</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P081</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P081</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P081</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P081</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P081</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P081</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P081</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P081</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P081</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P081</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P081</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P081</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P081</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P081</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P081</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P081</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P081</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P081</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P081</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P081</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P081</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P081</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P081</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P081</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P081</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P081</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P081</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P081</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P081</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P081</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P081</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P081</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P081</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P081</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P081</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P081</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P081</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P081</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P081</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P081</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P081</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P081</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P081</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P081</v>
      </c>
      <c r="C333" s="73">
        <v>198</v>
      </c>
      <c r="D333" s="71" t="s">
        <v>1004</v>
      </c>
      <c r="E333" s="74">
        <f t="shared" si="4"/>
        <v>2021</v>
      </c>
      <c r="F333" s="70" t="s">
        <v>825</v>
      </c>
      <c r="G333" s="70"/>
      <c r="H333" s="72" t="s">
        <v>826</v>
      </c>
      <c r="I333" s="71" t="str">
        <f>'01'!F9</f>
        <v>CAMARA MUNICIPAL DE ITAPISSUMA</v>
      </c>
      <c r="J333" s="70" t="s">
        <v>4976</v>
      </c>
      <c r="K333" s="70" t="str">
        <f>INDEX(PA_EXTRACAOITEM!D:D,MATCH(F333,PA_EXTRACAOITEM!B:B,0),0)</f>
        <v>Informações Preliminares</v>
      </c>
    </row>
    <row r="334" spans="2:11" ht="15">
      <c r="B334" s="75" t="str">
        <f>INDEX(SUM!D:D,MATCH(SUM!$F$3,SUM!B:B,0),0)</f>
        <v>P081</v>
      </c>
      <c r="C334" s="73">
        <v>198</v>
      </c>
      <c r="D334" s="71" t="s">
        <v>1004</v>
      </c>
      <c r="E334" s="74">
        <f t="shared" si="4"/>
        <v>2021</v>
      </c>
      <c r="F334" s="70" t="s">
        <v>827</v>
      </c>
      <c r="G334" s="70"/>
      <c r="H334" s="72" t="s">
        <v>828</v>
      </c>
      <c r="I334" s="71" t="str">
        <f>'01'!F10</f>
        <v>camaraitapissuma@gmail.com</v>
      </c>
      <c r="J334" s="70" t="s">
        <v>4976</v>
      </c>
      <c r="K334" s="70" t="str">
        <f>INDEX(PA_EXTRACAOITEM!D:D,MATCH(F334,PA_EXTRACAOITEM!B:B,0),0)</f>
        <v>Informações Preliminares</v>
      </c>
    </row>
    <row r="335" spans="2:11" ht="15">
      <c r="B335" s="75" t="str">
        <f>INDEX(SUM!D:D,MATCH(SUM!$F$3,SUM!B:B,0),0)</f>
        <v>P081</v>
      </c>
      <c r="C335" s="73">
        <v>198</v>
      </c>
      <c r="D335" s="71" t="s">
        <v>1004</v>
      </c>
      <c r="E335" s="74">
        <f t="shared" si="4"/>
        <v>2021</v>
      </c>
      <c r="F335" s="70" t="s">
        <v>829</v>
      </c>
      <c r="H335" s="72" t="s">
        <v>830</v>
      </c>
      <c r="I335" s="71">
        <f>'01'!F11</f>
        <v>8135481944</v>
      </c>
      <c r="J335" s="70" t="s">
        <v>4976</v>
      </c>
      <c r="K335" s="70" t="str">
        <f>INDEX(PA_EXTRACAOITEM!D:D,MATCH(F335,PA_EXTRACAOITEM!B:B,0),0)</f>
        <v>Informações Preliminares</v>
      </c>
    </row>
    <row r="336" spans="2:11" ht="15">
      <c r="B336" s="75" t="str">
        <f>INDEX(SUM!D:D,MATCH(SUM!$F$3,SUM!B:B,0),0)</f>
        <v>P081</v>
      </c>
      <c r="C336" s="74">
        <v>112</v>
      </c>
      <c r="D336" s="71" t="s">
        <v>1044</v>
      </c>
      <c r="E336" s="74">
        <f t="shared" si="4"/>
        <v>2021</v>
      </c>
      <c r="F336" s="71" t="s">
        <v>1307</v>
      </c>
      <c r="G336" s="75" t="s">
        <v>17</v>
      </c>
      <c r="H336" s="72" t="s">
        <v>1045</v>
      </c>
      <c r="I336" s="76">
        <f>'09'!D17</f>
        <v>1862.18</v>
      </c>
      <c r="J336" s="70" t="s">
        <v>4976</v>
      </c>
      <c r="K336" s="70" t="str">
        <f>INDEX(PA_EXTRACAOITEM!D:D,MATCH(F336,PA_EXTRACAOITEM!B:B,0),0)</f>
        <v>Retenção - Janeiro</v>
      </c>
    </row>
    <row r="337" spans="2:11" ht="15">
      <c r="B337" s="75" t="str">
        <f>INDEX(SUM!D:D,MATCH(SUM!$F$3,SUM!B:B,0),0)</f>
        <v>P081</v>
      </c>
      <c r="C337" s="74">
        <v>112</v>
      </c>
      <c r="D337" s="71" t="s">
        <v>1044</v>
      </c>
      <c r="E337" s="74">
        <f t="shared" si="4"/>
        <v>2021</v>
      </c>
      <c r="F337" s="71" t="s">
        <v>1308</v>
      </c>
      <c r="G337" s="75" t="s">
        <v>17</v>
      </c>
      <c r="H337" s="72" t="s">
        <v>1046</v>
      </c>
      <c r="I337" s="76">
        <f>'09'!D18</f>
        <v>1505.08</v>
      </c>
      <c r="J337" s="70" t="s">
        <v>4976</v>
      </c>
      <c r="K337" s="70" t="str">
        <f>INDEX(PA_EXTRACAOITEM!D:D,MATCH(F337,PA_EXTRACAOITEM!B:B,0),0)</f>
        <v>Retenção - Fevereiro</v>
      </c>
    </row>
    <row r="338" spans="2:11" ht="15">
      <c r="B338" s="75" t="str">
        <f>INDEX(SUM!D:D,MATCH(SUM!$F$3,SUM!B:B,0),0)</f>
        <v>P081</v>
      </c>
      <c r="C338" s="74">
        <v>112</v>
      </c>
      <c r="D338" s="71" t="s">
        <v>1044</v>
      </c>
      <c r="E338" s="74">
        <f t="shared" si="4"/>
        <v>2021</v>
      </c>
      <c r="F338" s="71" t="s">
        <v>1309</v>
      </c>
      <c r="G338" s="75" t="s">
        <v>17</v>
      </c>
      <c r="H338" s="72" t="s">
        <v>1047</v>
      </c>
      <c r="I338" s="76">
        <f>'09'!D19</f>
        <v>1505.08</v>
      </c>
      <c r="J338" s="70" t="s">
        <v>4976</v>
      </c>
      <c r="K338" s="70" t="str">
        <f>INDEX(PA_EXTRACAOITEM!D:D,MATCH(F338,PA_EXTRACAOITEM!B:B,0),0)</f>
        <v>Retenção - Março</v>
      </c>
    </row>
    <row r="339" spans="2:11" ht="15">
      <c r="B339" s="75" t="str">
        <f>INDEX(SUM!D:D,MATCH(SUM!$F$3,SUM!B:B,0),0)</f>
        <v>P081</v>
      </c>
      <c r="C339" s="74">
        <v>112</v>
      </c>
      <c r="D339" s="71" t="s">
        <v>1044</v>
      </c>
      <c r="E339" s="74">
        <f t="shared" si="4"/>
        <v>2021</v>
      </c>
      <c r="F339" s="71" t="s">
        <v>1310</v>
      </c>
      <c r="G339" s="75" t="s">
        <v>17</v>
      </c>
      <c r="H339" s="72" t="s">
        <v>1048</v>
      </c>
      <c r="I339" s="76">
        <f>'09'!D20</f>
        <v>1505.08</v>
      </c>
      <c r="J339" s="70" t="s">
        <v>4976</v>
      </c>
      <c r="K339" s="70" t="str">
        <f>INDEX(PA_EXTRACAOITEM!D:D,MATCH(F339,PA_EXTRACAOITEM!B:B,0),0)</f>
        <v>Retenção - Abril</v>
      </c>
    </row>
    <row r="340" spans="2:11" ht="15">
      <c r="B340" s="75" t="str">
        <f>INDEX(SUM!D:D,MATCH(SUM!$F$3,SUM!B:B,0),0)</f>
        <v>P081</v>
      </c>
      <c r="C340" s="74">
        <v>112</v>
      </c>
      <c r="D340" s="71" t="s">
        <v>1044</v>
      </c>
      <c r="E340" s="74">
        <f aca="true" t="shared" si="5" ref="E340:E403">$E$3</f>
        <v>2021</v>
      </c>
      <c r="F340" s="71" t="s">
        <v>1311</v>
      </c>
      <c r="G340" s="75" t="s">
        <v>17</v>
      </c>
      <c r="H340" s="72" t="s">
        <v>1049</v>
      </c>
      <c r="I340" s="76">
        <f>'09'!D21</f>
        <v>1509.96</v>
      </c>
      <c r="J340" s="70" t="s">
        <v>4976</v>
      </c>
      <c r="K340" s="70" t="str">
        <f>INDEX(PA_EXTRACAOITEM!D:D,MATCH(F340,PA_EXTRACAOITEM!B:B,0),0)</f>
        <v>Retenção - Maio</v>
      </c>
    </row>
    <row r="341" spans="2:11" ht="15">
      <c r="B341" s="75" t="str">
        <f>INDEX(SUM!D:D,MATCH(SUM!$F$3,SUM!B:B,0),0)</f>
        <v>P081</v>
      </c>
      <c r="C341" s="74">
        <v>112</v>
      </c>
      <c r="D341" s="71" t="s">
        <v>1044</v>
      </c>
      <c r="E341" s="74">
        <f t="shared" si="5"/>
        <v>2021</v>
      </c>
      <c r="F341" s="71" t="s">
        <v>1312</v>
      </c>
      <c r="G341" s="75" t="s">
        <v>17</v>
      </c>
      <c r="H341" s="72" t="s">
        <v>1050</v>
      </c>
      <c r="I341" s="76">
        <f>'09'!D22</f>
        <v>1511.86</v>
      </c>
      <c r="J341" s="70" t="s">
        <v>4976</v>
      </c>
      <c r="K341" s="70" t="str">
        <f>INDEX(PA_EXTRACAOITEM!D:D,MATCH(F341,PA_EXTRACAOITEM!B:B,0),0)</f>
        <v>Retenção - Junho</v>
      </c>
    </row>
    <row r="342" spans="2:11" ht="15">
      <c r="B342" s="75" t="str">
        <f>INDEX(SUM!D:D,MATCH(SUM!$F$3,SUM!B:B,0),0)</f>
        <v>P081</v>
      </c>
      <c r="C342" s="74">
        <v>112</v>
      </c>
      <c r="D342" s="71" t="s">
        <v>1044</v>
      </c>
      <c r="E342" s="74">
        <f t="shared" si="5"/>
        <v>2021</v>
      </c>
      <c r="F342" s="71" t="s">
        <v>1313</v>
      </c>
      <c r="G342" s="75" t="s">
        <v>17</v>
      </c>
      <c r="H342" s="72" t="s">
        <v>1051</v>
      </c>
      <c r="I342" s="76">
        <f>'09'!D23</f>
        <v>1511.86</v>
      </c>
      <c r="J342" s="70" t="s">
        <v>4976</v>
      </c>
      <c r="K342" s="70" t="str">
        <f>INDEX(PA_EXTRACAOITEM!D:D,MATCH(F342,PA_EXTRACAOITEM!B:B,0),0)</f>
        <v>Retenção - Julho</v>
      </c>
    </row>
    <row r="343" spans="2:11" ht="15">
      <c r="B343" s="75" t="str">
        <f>INDEX(SUM!D:D,MATCH(SUM!$F$3,SUM!B:B,0),0)</f>
        <v>P081</v>
      </c>
      <c r="C343" s="74">
        <v>112</v>
      </c>
      <c r="D343" s="71" t="s">
        <v>1044</v>
      </c>
      <c r="E343" s="74">
        <f t="shared" si="5"/>
        <v>2021</v>
      </c>
      <c r="F343" s="71" t="s">
        <v>1314</v>
      </c>
      <c r="G343" s="75" t="s">
        <v>17</v>
      </c>
      <c r="H343" s="72" t="s">
        <v>1052</v>
      </c>
      <c r="I343" s="76">
        <f>'09'!D24</f>
        <v>1511.86</v>
      </c>
      <c r="J343" s="70" t="s">
        <v>4976</v>
      </c>
      <c r="K343" s="70" t="str">
        <f>INDEX(PA_EXTRACAOITEM!D:D,MATCH(F343,PA_EXTRACAOITEM!B:B,0),0)</f>
        <v>Retenção - Agosto</v>
      </c>
    </row>
    <row r="344" spans="2:11" ht="15">
      <c r="B344" s="75" t="str">
        <f>INDEX(SUM!D:D,MATCH(SUM!$F$3,SUM!B:B,0),0)</f>
        <v>P081</v>
      </c>
      <c r="C344" s="74">
        <v>112</v>
      </c>
      <c r="D344" s="71" t="s">
        <v>1044</v>
      </c>
      <c r="E344" s="74">
        <f t="shared" si="5"/>
        <v>2021</v>
      </c>
      <c r="F344" s="71" t="s">
        <v>1315</v>
      </c>
      <c r="G344" s="75" t="s">
        <v>17</v>
      </c>
      <c r="H344" s="72" t="s">
        <v>1053</v>
      </c>
      <c r="I344" s="76">
        <f>'09'!D25</f>
        <v>1511.86</v>
      </c>
      <c r="J344" s="70" t="s">
        <v>4976</v>
      </c>
      <c r="K344" s="70" t="str">
        <f>INDEX(PA_EXTRACAOITEM!D:D,MATCH(F344,PA_EXTRACAOITEM!B:B,0),0)</f>
        <v>Retenção - Setembro</v>
      </c>
    </row>
    <row r="345" spans="2:11" ht="15">
      <c r="B345" s="75" t="str">
        <f>INDEX(SUM!D:D,MATCH(SUM!$F$3,SUM!B:B,0),0)</f>
        <v>P081</v>
      </c>
      <c r="C345" s="74">
        <v>112</v>
      </c>
      <c r="D345" s="71" t="s">
        <v>1044</v>
      </c>
      <c r="E345" s="74">
        <f t="shared" si="5"/>
        <v>2021</v>
      </c>
      <c r="F345" s="71" t="s">
        <v>1316</v>
      </c>
      <c r="G345" s="75" t="s">
        <v>17</v>
      </c>
      <c r="H345" s="72" t="s">
        <v>1054</v>
      </c>
      <c r="I345" s="76">
        <f>'09'!D26</f>
        <v>1511.86</v>
      </c>
      <c r="J345" s="70" t="s">
        <v>4976</v>
      </c>
      <c r="K345" s="70" t="str">
        <f>INDEX(PA_EXTRACAOITEM!D:D,MATCH(F345,PA_EXTRACAOITEM!B:B,0),0)</f>
        <v>Retenção - Outubro</v>
      </c>
    </row>
    <row r="346" spans="2:11" ht="15">
      <c r="B346" s="75" t="str">
        <f>INDEX(SUM!D:D,MATCH(SUM!$F$3,SUM!B:B,0),0)</f>
        <v>P081</v>
      </c>
      <c r="C346" s="74">
        <v>112</v>
      </c>
      <c r="D346" s="71" t="s">
        <v>1044</v>
      </c>
      <c r="E346" s="74">
        <f t="shared" si="5"/>
        <v>2021</v>
      </c>
      <c r="F346" s="71" t="s">
        <v>1317</v>
      </c>
      <c r="G346" s="75" t="s">
        <v>17</v>
      </c>
      <c r="H346" s="72" t="s">
        <v>1055</v>
      </c>
      <c r="I346" s="76">
        <f>'09'!D27</f>
        <v>1511.86</v>
      </c>
      <c r="J346" s="70" t="s">
        <v>4976</v>
      </c>
      <c r="K346" s="70" t="str">
        <f>INDEX(PA_EXTRACAOITEM!D:D,MATCH(F346,PA_EXTRACAOITEM!B:B,0),0)</f>
        <v>Retenção - Novembro</v>
      </c>
    </row>
    <row r="347" spans="2:11" ht="15">
      <c r="B347" s="75" t="str">
        <f>INDEX(SUM!D:D,MATCH(SUM!$F$3,SUM!B:B,0),0)</f>
        <v>P081</v>
      </c>
      <c r="C347" s="74">
        <v>112</v>
      </c>
      <c r="D347" s="71" t="s">
        <v>1044</v>
      </c>
      <c r="E347" s="74">
        <f t="shared" si="5"/>
        <v>2021</v>
      </c>
      <c r="F347" s="71" t="s">
        <v>1318</v>
      </c>
      <c r="G347" s="75" t="s">
        <v>17</v>
      </c>
      <c r="H347" s="72" t="s">
        <v>1056</v>
      </c>
      <c r="I347" s="76">
        <f>'09'!D28</f>
        <v>1152.86</v>
      </c>
      <c r="J347" s="70" t="s">
        <v>4976</v>
      </c>
      <c r="K347" s="70" t="str">
        <f>INDEX(PA_EXTRACAOITEM!D:D,MATCH(F347,PA_EXTRACAOITEM!B:B,0),0)</f>
        <v>Retenção - Dezembro</v>
      </c>
    </row>
    <row r="348" spans="2:11" ht="15">
      <c r="B348" s="75" t="str">
        <f>INDEX(SUM!D:D,MATCH(SUM!$F$3,SUM!B:B,0),0)</f>
        <v>P081</v>
      </c>
      <c r="C348" s="74">
        <v>112</v>
      </c>
      <c r="D348" s="71" t="s">
        <v>1044</v>
      </c>
      <c r="E348" s="74">
        <f t="shared" si="5"/>
        <v>2021</v>
      </c>
      <c r="F348" s="71" t="s">
        <v>1319</v>
      </c>
      <c r="G348" s="75" t="s">
        <v>17</v>
      </c>
      <c r="H348" s="72" t="s">
        <v>1057</v>
      </c>
      <c r="I348" s="76">
        <f>'09'!D29</f>
        <v>1479.57</v>
      </c>
      <c r="J348" s="70" t="s">
        <v>4976</v>
      </c>
      <c r="K348" s="70" t="str">
        <f>INDEX(PA_EXTRACAOITEM!D:D,MATCH(F348,PA_EXTRACAOITEM!B:B,0),0)</f>
        <v>Retenção - 13° Salário</v>
      </c>
    </row>
    <row r="349" spans="2:11" ht="15">
      <c r="B349" s="75" t="str">
        <f>INDEX(SUM!D:D,MATCH(SUM!$F$3,SUM!B:B,0),0)</f>
        <v>P081</v>
      </c>
      <c r="C349" s="74">
        <v>112</v>
      </c>
      <c r="D349" s="71" t="s">
        <v>1044</v>
      </c>
      <c r="E349" s="74">
        <f t="shared" si="5"/>
        <v>2021</v>
      </c>
      <c r="F349" s="71" t="s">
        <v>1320</v>
      </c>
      <c r="G349" s="75" t="s">
        <v>17</v>
      </c>
      <c r="H349" s="72" t="s">
        <v>1058</v>
      </c>
      <c r="I349" s="76">
        <f>'09'!E17</f>
        <v>1862.18</v>
      </c>
      <c r="J349" s="70" t="s">
        <v>4976</v>
      </c>
      <c r="K349" s="70" t="str">
        <f>INDEX(PA_EXTRACAOITEM!D:D,MATCH(F349,PA_EXTRACAOITEM!B:B,0),0)</f>
        <v>Contabilizada - Janeiro</v>
      </c>
    </row>
    <row r="350" spans="2:11" ht="15">
      <c r="B350" s="75" t="str">
        <f>INDEX(SUM!D:D,MATCH(SUM!$F$3,SUM!B:B,0),0)</f>
        <v>P081</v>
      </c>
      <c r="C350" s="74">
        <v>112</v>
      </c>
      <c r="D350" s="71" t="s">
        <v>1044</v>
      </c>
      <c r="E350" s="74">
        <f t="shared" si="5"/>
        <v>2021</v>
      </c>
      <c r="F350" s="71" t="s">
        <v>1321</v>
      </c>
      <c r="G350" s="75" t="s">
        <v>17</v>
      </c>
      <c r="H350" s="72" t="s">
        <v>1059</v>
      </c>
      <c r="I350" s="76">
        <f>'09'!E18</f>
        <v>1505.08</v>
      </c>
      <c r="J350" s="70" t="s">
        <v>4976</v>
      </c>
      <c r="K350" s="70" t="str">
        <f>INDEX(PA_EXTRACAOITEM!D:D,MATCH(F350,PA_EXTRACAOITEM!B:B,0),0)</f>
        <v>Contabilizada - Fevereiro</v>
      </c>
    </row>
    <row r="351" spans="2:11" ht="15">
      <c r="B351" s="75" t="str">
        <f>INDEX(SUM!D:D,MATCH(SUM!$F$3,SUM!B:B,0),0)</f>
        <v>P081</v>
      </c>
      <c r="C351" s="74">
        <v>112</v>
      </c>
      <c r="D351" s="71" t="s">
        <v>1044</v>
      </c>
      <c r="E351" s="74">
        <f t="shared" si="5"/>
        <v>2021</v>
      </c>
      <c r="F351" s="71" t="s">
        <v>1322</v>
      </c>
      <c r="G351" s="75" t="s">
        <v>17</v>
      </c>
      <c r="H351" s="72" t="s">
        <v>1060</v>
      </c>
      <c r="I351" s="76">
        <f>'09'!E19</f>
        <v>1505.08</v>
      </c>
      <c r="J351" s="70" t="s">
        <v>4976</v>
      </c>
      <c r="K351" s="70" t="str">
        <f>INDEX(PA_EXTRACAOITEM!D:D,MATCH(F351,PA_EXTRACAOITEM!B:B,0),0)</f>
        <v>Contabilizada - Março</v>
      </c>
    </row>
    <row r="352" spans="2:11" ht="15">
      <c r="B352" s="75" t="str">
        <f>INDEX(SUM!D:D,MATCH(SUM!$F$3,SUM!B:B,0),0)</f>
        <v>P081</v>
      </c>
      <c r="C352" s="74">
        <v>112</v>
      </c>
      <c r="D352" s="71" t="s">
        <v>1044</v>
      </c>
      <c r="E352" s="74">
        <f t="shared" si="5"/>
        <v>2021</v>
      </c>
      <c r="F352" s="71" t="s">
        <v>1323</v>
      </c>
      <c r="G352" s="75" t="s">
        <v>17</v>
      </c>
      <c r="H352" s="72" t="s">
        <v>1061</v>
      </c>
      <c r="I352" s="76">
        <f>'09'!E20</f>
        <v>1505.08</v>
      </c>
      <c r="J352" s="70" t="s">
        <v>4976</v>
      </c>
      <c r="K352" s="70" t="str">
        <f>INDEX(PA_EXTRACAOITEM!D:D,MATCH(F352,PA_EXTRACAOITEM!B:B,0),0)</f>
        <v>Contabilizada - Abril</v>
      </c>
    </row>
    <row r="353" spans="2:11" ht="15">
      <c r="B353" s="75" t="str">
        <f>INDEX(SUM!D:D,MATCH(SUM!$F$3,SUM!B:B,0),0)</f>
        <v>P081</v>
      </c>
      <c r="C353" s="74">
        <v>112</v>
      </c>
      <c r="D353" s="71" t="s">
        <v>1044</v>
      </c>
      <c r="E353" s="74">
        <f t="shared" si="5"/>
        <v>2021</v>
      </c>
      <c r="F353" s="71" t="s">
        <v>1324</v>
      </c>
      <c r="G353" s="75" t="s">
        <v>17</v>
      </c>
      <c r="H353" s="72" t="s">
        <v>1062</v>
      </c>
      <c r="I353" s="76">
        <f>'09'!E21</f>
        <v>1509.96</v>
      </c>
      <c r="J353" s="70" t="s">
        <v>4976</v>
      </c>
      <c r="K353" s="70" t="str">
        <f>INDEX(PA_EXTRACAOITEM!D:D,MATCH(F353,PA_EXTRACAOITEM!B:B,0),0)</f>
        <v>Contabilizada - Maio</v>
      </c>
    </row>
    <row r="354" spans="2:11" ht="15">
      <c r="B354" s="75" t="str">
        <f>INDEX(SUM!D:D,MATCH(SUM!$F$3,SUM!B:B,0),0)</f>
        <v>P081</v>
      </c>
      <c r="C354" s="74">
        <v>112</v>
      </c>
      <c r="D354" s="71" t="s">
        <v>1044</v>
      </c>
      <c r="E354" s="74">
        <f t="shared" si="5"/>
        <v>2021</v>
      </c>
      <c r="F354" s="71" t="s">
        <v>1325</v>
      </c>
      <c r="G354" s="75" t="s">
        <v>17</v>
      </c>
      <c r="H354" s="72" t="s">
        <v>1063</v>
      </c>
      <c r="I354" s="76">
        <f>'09'!E22</f>
        <v>1511.86</v>
      </c>
      <c r="J354" s="70" t="s">
        <v>4976</v>
      </c>
      <c r="K354" s="70" t="str">
        <f>INDEX(PA_EXTRACAOITEM!D:D,MATCH(F354,PA_EXTRACAOITEM!B:B,0),0)</f>
        <v>Contabilizada - Junho</v>
      </c>
    </row>
    <row r="355" spans="2:11" ht="15">
      <c r="B355" s="75" t="str">
        <f>INDEX(SUM!D:D,MATCH(SUM!$F$3,SUM!B:B,0),0)</f>
        <v>P081</v>
      </c>
      <c r="C355" s="74">
        <v>112</v>
      </c>
      <c r="D355" s="71" t="s">
        <v>1044</v>
      </c>
      <c r="E355" s="74">
        <f t="shared" si="5"/>
        <v>2021</v>
      </c>
      <c r="F355" s="71" t="s">
        <v>1326</v>
      </c>
      <c r="G355" s="75" t="s">
        <v>17</v>
      </c>
      <c r="H355" s="72" t="s">
        <v>1064</v>
      </c>
      <c r="I355" s="76">
        <f>'09'!E23</f>
        <v>1511.86</v>
      </c>
      <c r="J355" s="70" t="s">
        <v>4976</v>
      </c>
      <c r="K355" s="70" t="str">
        <f>INDEX(PA_EXTRACAOITEM!D:D,MATCH(F355,PA_EXTRACAOITEM!B:B,0),0)</f>
        <v>Contabilizada - Julho</v>
      </c>
    </row>
    <row r="356" spans="2:11" ht="15">
      <c r="B356" s="75" t="str">
        <f>INDEX(SUM!D:D,MATCH(SUM!$F$3,SUM!B:B,0),0)</f>
        <v>P081</v>
      </c>
      <c r="C356" s="74">
        <v>112</v>
      </c>
      <c r="D356" s="71" t="s">
        <v>1044</v>
      </c>
      <c r="E356" s="74">
        <f t="shared" si="5"/>
        <v>2021</v>
      </c>
      <c r="F356" s="71" t="s">
        <v>1327</v>
      </c>
      <c r="G356" s="75" t="s">
        <v>17</v>
      </c>
      <c r="H356" s="72" t="s">
        <v>1065</v>
      </c>
      <c r="I356" s="76">
        <f>'09'!E24</f>
        <v>1511.86</v>
      </c>
      <c r="J356" s="70" t="s">
        <v>4976</v>
      </c>
      <c r="K356" s="70" t="str">
        <f>INDEX(PA_EXTRACAOITEM!D:D,MATCH(F356,PA_EXTRACAOITEM!B:B,0),0)</f>
        <v>Contabilizada - Agosto</v>
      </c>
    </row>
    <row r="357" spans="2:11" ht="15">
      <c r="B357" s="75" t="str">
        <f>INDEX(SUM!D:D,MATCH(SUM!$F$3,SUM!B:B,0),0)</f>
        <v>P081</v>
      </c>
      <c r="C357" s="74">
        <v>112</v>
      </c>
      <c r="D357" s="71" t="s">
        <v>1044</v>
      </c>
      <c r="E357" s="74">
        <f t="shared" si="5"/>
        <v>2021</v>
      </c>
      <c r="F357" s="71" t="s">
        <v>1328</v>
      </c>
      <c r="G357" s="75" t="s">
        <v>17</v>
      </c>
      <c r="H357" s="72" t="s">
        <v>1066</v>
      </c>
      <c r="I357" s="76">
        <f>'09'!E25</f>
        <v>1511.86</v>
      </c>
      <c r="J357" s="70" t="s">
        <v>4976</v>
      </c>
      <c r="K357" s="70" t="str">
        <f>INDEX(PA_EXTRACAOITEM!D:D,MATCH(F357,PA_EXTRACAOITEM!B:B,0),0)</f>
        <v>Contabilizada - Setembro</v>
      </c>
    </row>
    <row r="358" spans="2:11" ht="15">
      <c r="B358" s="75" t="str">
        <f>INDEX(SUM!D:D,MATCH(SUM!$F$3,SUM!B:B,0),0)</f>
        <v>P081</v>
      </c>
      <c r="C358" s="74">
        <v>112</v>
      </c>
      <c r="D358" s="71" t="s">
        <v>1044</v>
      </c>
      <c r="E358" s="74">
        <f t="shared" si="5"/>
        <v>2021</v>
      </c>
      <c r="F358" s="71" t="s">
        <v>1329</v>
      </c>
      <c r="G358" s="75" t="s">
        <v>17</v>
      </c>
      <c r="H358" s="72" t="s">
        <v>1067</v>
      </c>
      <c r="I358" s="76">
        <f>'09'!E26</f>
        <v>1511.86</v>
      </c>
      <c r="J358" s="70" t="s">
        <v>4976</v>
      </c>
      <c r="K358" s="70" t="str">
        <f>INDEX(PA_EXTRACAOITEM!D:D,MATCH(F358,PA_EXTRACAOITEM!B:B,0),0)</f>
        <v>Contabilizada - Outubro</v>
      </c>
    </row>
    <row r="359" spans="2:11" ht="15">
      <c r="B359" s="75" t="str">
        <f>INDEX(SUM!D:D,MATCH(SUM!$F$3,SUM!B:B,0),0)</f>
        <v>P081</v>
      </c>
      <c r="C359" s="74">
        <v>112</v>
      </c>
      <c r="D359" s="71" t="s">
        <v>1044</v>
      </c>
      <c r="E359" s="74">
        <f t="shared" si="5"/>
        <v>2021</v>
      </c>
      <c r="F359" s="71" t="s">
        <v>1330</v>
      </c>
      <c r="G359" s="75" t="s">
        <v>17</v>
      </c>
      <c r="H359" s="72" t="s">
        <v>1068</v>
      </c>
      <c r="I359" s="76">
        <f>'09'!E27</f>
        <v>1511.86</v>
      </c>
      <c r="J359" s="70" t="s">
        <v>4976</v>
      </c>
      <c r="K359" s="70" t="str">
        <f>INDEX(PA_EXTRACAOITEM!D:D,MATCH(F359,PA_EXTRACAOITEM!B:B,0),0)</f>
        <v>Contabilizada - Novembro</v>
      </c>
    </row>
    <row r="360" spans="2:11" ht="15">
      <c r="B360" s="75" t="str">
        <f>INDEX(SUM!D:D,MATCH(SUM!$F$3,SUM!B:B,0),0)</f>
        <v>P081</v>
      </c>
      <c r="C360" s="74">
        <v>112</v>
      </c>
      <c r="D360" s="71" t="s">
        <v>1044</v>
      </c>
      <c r="E360" s="74">
        <f t="shared" si="5"/>
        <v>2021</v>
      </c>
      <c r="F360" s="71" t="s">
        <v>1331</v>
      </c>
      <c r="G360" s="75" t="s">
        <v>17</v>
      </c>
      <c r="H360" s="72" t="s">
        <v>1069</v>
      </c>
      <c r="I360" s="76">
        <f>'09'!E28</f>
        <v>1152.86</v>
      </c>
      <c r="J360" s="70" t="s">
        <v>4976</v>
      </c>
      <c r="K360" s="70" t="str">
        <f>INDEX(PA_EXTRACAOITEM!D:D,MATCH(F360,PA_EXTRACAOITEM!B:B,0),0)</f>
        <v>Contabilizada - Dezembro</v>
      </c>
    </row>
    <row r="361" spans="2:11" ht="15">
      <c r="B361" s="75" t="str">
        <f>INDEX(SUM!D:D,MATCH(SUM!$F$3,SUM!B:B,0),0)</f>
        <v>P081</v>
      </c>
      <c r="C361" s="74">
        <v>112</v>
      </c>
      <c r="D361" s="71" t="s">
        <v>1044</v>
      </c>
      <c r="E361" s="74">
        <f t="shared" si="5"/>
        <v>2021</v>
      </c>
      <c r="F361" s="71" t="s">
        <v>1332</v>
      </c>
      <c r="G361" s="75" t="s">
        <v>17</v>
      </c>
      <c r="H361" s="72" t="s">
        <v>1070</v>
      </c>
      <c r="I361" s="76">
        <f>'09'!E29</f>
        <v>1479.57</v>
      </c>
      <c r="J361" s="70" t="s">
        <v>4976</v>
      </c>
      <c r="K361" s="70" t="str">
        <f>INDEX(PA_EXTRACAOITEM!D:D,MATCH(F361,PA_EXTRACAOITEM!B:B,0),0)</f>
        <v>Contabilizada - 13° Salário</v>
      </c>
    </row>
    <row r="362" spans="2:11" ht="15">
      <c r="B362" s="75" t="str">
        <f>INDEX(SUM!D:D,MATCH(SUM!$F$3,SUM!B:B,0),0)</f>
        <v>P081</v>
      </c>
      <c r="C362" s="74">
        <v>112</v>
      </c>
      <c r="D362" s="71" t="s">
        <v>1044</v>
      </c>
      <c r="E362" s="74">
        <f t="shared" si="5"/>
        <v>2021</v>
      </c>
      <c r="F362" s="71" t="s">
        <v>1346</v>
      </c>
      <c r="G362" s="75" t="s">
        <v>17</v>
      </c>
      <c r="H362" s="72" t="s">
        <v>1108</v>
      </c>
      <c r="I362" s="76">
        <f>'09'!F17</f>
        <v>1862.18</v>
      </c>
      <c r="J362" s="70" t="s">
        <v>4976</v>
      </c>
      <c r="K362" s="70" t="str">
        <f>INDEX(PA_EXTRACAOITEM!D:D,MATCH(F362,PA_EXTRACAOITEM!B:B,0),0)</f>
        <v>Recolhimento (Valor Principal) - Janeiro</v>
      </c>
    </row>
    <row r="363" spans="2:11" ht="15">
      <c r="B363" s="75" t="str">
        <f>INDEX(SUM!D:D,MATCH(SUM!$F$3,SUM!B:B,0),0)</f>
        <v>P081</v>
      </c>
      <c r="C363" s="74">
        <v>112</v>
      </c>
      <c r="D363" s="71" t="s">
        <v>1044</v>
      </c>
      <c r="E363" s="74">
        <f t="shared" si="5"/>
        <v>2021</v>
      </c>
      <c r="F363" s="71" t="s">
        <v>1347</v>
      </c>
      <c r="G363" s="75" t="s">
        <v>17</v>
      </c>
      <c r="H363" s="72" t="s">
        <v>1109</v>
      </c>
      <c r="I363" s="76">
        <f>'09'!F18</f>
        <v>1505.08</v>
      </c>
      <c r="J363" s="70" t="s">
        <v>4976</v>
      </c>
      <c r="K363" s="70" t="str">
        <f>INDEX(PA_EXTRACAOITEM!D:D,MATCH(F363,PA_EXTRACAOITEM!B:B,0),0)</f>
        <v>Recolhimento (Valor Principal) - Fevereiro</v>
      </c>
    </row>
    <row r="364" spans="2:11" ht="15">
      <c r="B364" s="75" t="str">
        <f>INDEX(SUM!D:D,MATCH(SUM!$F$3,SUM!B:B,0),0)</f>
        <v>P081</v>
      </c>
      <c r="C364" s="74">
        <v>112</v>
      </c>
      <c r="D364" s="71" t="s">
        <v>1044</v>
      </c>
      <c r="E364" s="74">
        <f t="shared" si="5"/>
        <v>2021</v>
      </c>
      <c r="F364" s="71" t="s">
        <v>1348</v>
      </c>
      <c r="G364" s="75" t="s">
        <v>17</v>
      </c>
      <c r="H364" s="72" t="s">
        <v>1110</v>
      </c>
      <c r="I364" s="76">
        <f>'09'!F19</f>
        <v>1505.08</v>
      </c>
      <c r="J364" s="70" t="s">
        <v>4976</v>
      </c>
      <c r="K364" s="70" t="str">
        <f>INDEX(PA_EXTRACAOITEM!D:D,MATCH(F364,PA_EXTRACAOITEM!B:B,0),0)</f>
        <v>Recolhimento (Valor Principal) - Março</v>
      </c>
    </row>
    <row r="365" spans="2:11" ht="15">
      <c r="B365" s="75" t="str">
        <f>INDEX(SUM!D:D,MATCH(SUM!$F$3,SUM!B:B,0),0)</f>
        <v>P081</v>
      </c>
      <c r="C365" s="74">
        <v>112</v>
      </c>
      <c r="D365" s="71" t="s">
        <v>1044</v>
      </c>
      <c r="E365" s="74">
        <f t="shared" si="5"/>
        <v>2021</v>
      </c>
      <c r="F365" s="71" t="s">
        <v>1349</v>
      </c>
      <c r="G365" s="75" t="s">
        <v>17</v>
      </c>
      <c r="H365" s="72" t="s">
        <v>1111</v>
      </c>
      <c r="I365" s="76">
        <f>'09'!F20</f>
        <v>1505.08</v>
      </c>
      <c r="J365" s="70" t="s">
        <v>4976</v>
      </c>
      <c r="K365" s="70" t="str">
        <f>INDEX(PA_EXTRACAOITEM!D:D,MATCH(F365,PA_EXTRACAOITEM!B:B,0),0)</f>
        <v>Recolhimento (Valor Principal) - Abril</v>
      </c>
    </row>
    <row r="366" spans="2:11" ht="15">
      <c r="B366" s="75" t="str">
        <f>INDEX(SUM!D:D,MATCH(SUM!$F$3,SUM!B:B,0),0)</f>
        <v>P081</v>
      </c>
      <c r="C366" s="74">
        <v>112</v>
      </c>
      <c r="D366" s="71" t="s">
        <v>1044</v>
      </c>
      <c r="E366" s="74">
        <f t="shared" si="5"/>
        <v>2021</v>
      </c>
      <c r="F366" s="71" t="s">
        <v>1350</v>
      </c>
      <c r="G366" s="75" t="s">
        <v>17</v>
      </c>
      <c r="H366" s="72" t="s">
        <v>1112</v>
      </c>
      <c r="I366" s="76">
        <f>'09'!F21</f>
        <v>1509.96</v>
      </c>
      <c r="J366" s="70" t="s">
        <v>4976</v>
      </c>
      <c r="K366" s="70" t="str">
        <f>INDEX(PA_EXTRACAOITEM!D:D,MATCH(F366,PA_EXTRACAOITEM!B:B,0),0)</f>
        <v>Recolhimento (Valor Principal) - Maio</v>
      </c>
    </row>
    <row r="367" spans="2:11" ht="15">
      <c r="B367" s="75" t="str">
        <f>INDEX(SUM!D:D,MATCH(SUM!$F$3,SUM!B:B,0),0)</f>
        <v>P081</v>
      </c>
      <c r="C367" s="74">
        <v>112</v>
      </c>
      <c r="D367" s="71" t="s">
        <v>1044</v>
      </c>
      <c r="E367" s="74">
        <f t="shared" si="5"/>
        <v>2021</v>
      </c>
      <c r="F367" s="71" t="s">
        <v>1351</v>
      </c>
      <c r="G367" s="75" t="s">
        <v>17</v>
      </c>
      <c r="H367" s="72" t="s">
        <v>1113</v>
      </c>
      <c r="I367" s="76">
        <f>'09'!F22</f>
        <v>1511.86</v>
      </c>
      <c r="J367" s="70" t="s">
        <v>4976</v>
      </c>
      <c r="K367" s="70" t="str">
        <f>INDEX(PA_EXTRACAOITEM!D:D,MATCH(F367,PA_EXTRACAOITEM!B:B,0),0)</f>
        <v>Recolhimento (Valor Principal) - Junho</v>
      </c>
    </row>
    <row r="368" spans="2:11" ht="15">
      <c r="B368" s="75" t="str">
        <f>INDEX(SUM!D:D,MATCH(SUM!$F$3,SUM!B:B,0),0)</f>
        <v>P081</v>
      </c>
      <c r="C368" s="74">
        <v>112</v>
      </c>
      <c r="D368" s="71" t="s">
        <v>1044</v>
      </c>
      <c r="E368" s="74">
        <f t="shared" si="5"/>
        <v>2021</v>
      </c>
      <c r="F368" s="71" t="s">
        <v>1352</v>
      </c>
      <c r="G368" s="75" t="s">
        <v>17</v>
      </c>
      <c r="H368" s="72" t="s">
        <v>1114</v>
      </c>
      <c r="I368" s="76">
        <f>'09'!F23</f>
        <v>1511.86</v>
      </c>
      <c r="J368" s="70" t="s">
        <v>4976</v>
      </c>
      <c r="K368" s="70" t="str">
        <f>INDEX(PA_EXTRACAOITEM!D:D,MATCH(F368,PA_EXTRACAOITEM!B:B,0),0)</f>
        <v>Recolhimento (Valor Principal) - Julho</v>
      </c>
    </row>
    <row r="369" spans="2:11" ht="15">
      <c r="B369" s="75" t="str">
        <f>INDEX(SUM!D:D,MATCH(SUM!$F$3,SUM!B:B,0),0)</f>
        <v>P081</v>
      </c>
      <c r="C369" s="74">
        <v>112</v>
      </c>
      <c r="D369" s="71" t="s">
        <v>1044</v>
      </c>
      <c r="E369" s="74">
        <f t="shared" si="5"/>
        <v>2021</v>
      </c>
      <c r="F369" s="71" t="s">
        <v>1353</v>
      </c>
      <c r="G369" s="75" t="s">
        <v>17</v>
      </c>
      <c r="H369" s="72" t="s">
        <v>1115</v>
      </c>
      <c r="I369" s="76">
        <f>'09'!F24</f>
        <v>1511.86</v>
      </c>
      <c r="J369" s="70" t="s">
        <v>4976</v>
      </c>
      <c r="K369" s="70" t="str">
        <f>INDEX(PA_EXTRACAOITEM!D:D,MATCH(F369,PA_EXTRACAOITEM!B:B,0),0)</f>
        <v>Recolhimento (Valor Principal) - Agosto</v>
      </c>
    </row>
    <row r="370" spans="2:11" ht="15">
      <c r="B370" s="75" t="str">
        <f>INDEX(SUM!D:D,MATCH(SUM!$F$3,SUM!B:B,0),0)</f>
        <v>P081</v>
      </c>
      <c r="C370" s="74">
        <v>112</v>
      </c>
      <c r="D370" s="71" t="s">
        <v>1044</v>
      </c>
      <c r="E370" s="74">
        <f t="shared" si="5"/>
        <v>2021</v>
      </c>
      <c r="F370" s="71" t="s">
        <v>1354</v>
      </c>
      <c r="G370" s="75" t="s">
        <v>17</v>
      </c>
      <c r="H370" s="72" t="s">
        <v>1116</v>
      </c>
      <c r="I370" s="76">
        <f>'09'!F25</f>
        <v>1511.86</v>
      </c>
      <c r="J370" s="70" t="s">
        <v>4976</v>
      </c>
      <c r="K370" s="70" t="str">
        <f>INDEX(PA_EXTRACAOITEM!D:D,MATCH(F370,PA_EXTRACAOITEM!B:B,0),0)</f>
        <v>Recolhimento (Valor Principal) - Setembro</v>
      </c>
    </row>
    <row r="371" spans="2:11" ht="15">
      <c r="B371" s="75" t="str">
        <f>INDEX(SUM!D:D,MATCH(SUM!$F$3,SUM!B:B,0),0)</f>
        <v>P081</v>
      </c>
      <c r="C371" s="74">
        <v>112</v>
      </c>
      <c r="D371" s="71" t="s">
        <v>1044</v>
      </c>
      <c r="E371" s="74">
        <f t="shared" si="5"/>
        <v>2021</v>
      </c>
      <c r="F371" s="71" t="s">
        <v>1355</v>
      </c>
      <c r="G371" s="75" t="s">
        <v>17</v>
      </c>
      <c r="H371" s="72" t="s">
        <v>1117</v>
      </c>
      <c r="I371" s="76">
        <f>'09'!F26</f>
        <v>1511.86</v>
      </c>
      <c r="J371" s="70" t="s">
        <v>4976</v>
      </c>
      <c r="K371" s="70" t="str">
        <f>INDEX(PA_EXTRACAOITEM!D:D,MATCH(F371,PA_EXTRACAOITEM!B:B,0),0)</f>
        <v>Recolhimento (Valor Principal) - Outubro</v>
      </c>
    </row>
    <row r="372" spans="2:11" ht="15">
      <c r="B372" s="75" t="str">
        <f>INDEX(SUM!D:D,MATCH(SUM!$F$3,SUM!B:B,0),0)</f>
        <v>P081</v>
      </c>
      <c r="C372" s="74">
        <v>112</v>
      </c>
      <c r="D372" s="71" t="s">
        <v>1044</v>
      </c>
      <c r="E372" s="74">
        <f t="shared" si="5"/>
        <v>2021</v>
      </c>
      <c r="F372" s="71" t="s">
        <v>1356</v>
      </c>
      <c r="G372" s="75" t="s">
        <v>17</v>
      </c>
      <c r="H372" s="72" t="s">
        <v>1118</v>
      </c>
      <c r="I372" s="76">
        <f>'09'!F27</f>
        <v>1511.86</v>
      </c>
      <c r="J372" s="70" t="s">
        <v>4976</v>
      </c>
      <c r="K372" s="70" t="str">
        <f>INDEX(PA_EXTRACAOITEM!D:D,MATCH(F372,PA_EXTRACAOITEM!B:B,0),0)</f>
        <v>Recolhimento (Valor Principal) - Novembro</v>
      </c>
    </row>
    <row r="373" spans="2:11" ht="15">
      <c r="B373" s="75" t="str">
        <f>INDEX(SUM!D:D,MATCH(SUM!$F$3,SUM!B:B,0),0)</f>
        <v>P081</v>
      </c>
      <c r="C373" s="74">
        <v>112</v>
      </c>
      <c r="D373" s="71" t="s">
        <v>1044</v>
      </c>
      <c r="E373" s="74">
        <f t="shared" si="5"/>
        <v>2021</v>
      </c>
      <c r="F373" s="71" t="s">
        <v>1357</v>
      </c>
      <c r="G373" s="75" t="s">
        <v>17</v>
      </c>
      <c r="H373" s="72" t="s">
        <v>1119</v>
      </c>
      <c r="I373" s="76">
        <f>'09'!F28</f>
        <v>1152.86</v>
      </c>
      <c r="J373" s="70" t="s">
        <v>4976</v>
      </c>
      <c r="K373" s="70" t="str">
        <f>INDEX(PA_EXTRACAOITEM!D:D,MATCH(F373,PA_EXTRACAOITEM!B:B,0),0)</f>
        <v>Recolhimento (Valor Principal) - Dezembro</v>
      </c>
    </row>
    <row r="374" spans="2:11" ht="15">
      <c r="B374" s="75" t="str">
        <f>INDEX(SUM!D:D,MATCH(SUM!$F$3,SUM!B:B,0),0)</f>
        <v>P081</v>
      </c>
      <c r="C374" s="74">
        <v>112</v>
      </c>
      <c r="D374" s="71" t="s">
        <v>1044</v>
      </c>
      <c r="E374" s="74">
        <f t="shared" si="5"/>
        <v>2021</v>
      </c>
      <c r="F374" s="71" t="s">
        <v>1358</v>
      </c>
      <c r="G374" s="75" t="s">
        <v>17</v>
      </c>
      <c r="H374" s="72" t="s">
        <v>1120</v>
      </c>
      <c r="I374" s="76">
        <f>'09'!F29</f>
        <v>1479.57</v>
      </c>
      <c r="J374" s="70" t="s">
        <v>4976</v>
      </c>
      <c r="K374" s="70" t="str">
        <f>INDEX(PA_EXTRACAOITEM!D:D,MATCH(F374,PA_EXTRACAOITEM!B:B,0),0)</f>
        <v>Recolhimento (Valor Principal) - 13° Salário</v>
      </c>
    </row>
    <row r="375" spans="2:11" ht="15">
      <c r="B375" s="75" t="str">
        <f>INDEX(SUM!D:D,MATCH(SUM!$F$3,SUM!B:B,0),0)</f>
        <v>P081</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P081</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P081</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P081</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P081</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P081</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P081</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P081</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P081</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P081</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P081</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P081</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P081</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P081</v>
      </c>
      <c r="C388" s="74">
        <v>113</v>
      </c>
      <c r="D388" s="71" t="s">
        <v>1084</v>
      </c>
      <c r="E388" s="74">
        <f t="shared" si="5"/>
        <v>2021</v>
      </c>
      <c r="F388" s="71" t="s">
        <v>1359</v>
      </c>
      <c r="G388" s="75" t="s">
        <v>17</v>
      </c>
      <c r="H388" s="72" t="s">
        <v>1085</v>
      </c>
      <c r="I388" s="76">
        <f>'09'!D41</f>
        <v>1995.19</v>
      </c>
      <c r="J388" s="70" t="s">
        <v>4976</v>
      </c>
      <c r="K388" s="70" t="str">
        <f>INDEX(PA_EXTRACAOITEM!D:D,MATCH(F388,PA_EXTRACAOITEM!B:B,0),0)</f>
        <v>Devida - Janeiro</v>
      </c>
    </row>
    <row r="389" spans="2:11" ht="15">
      <c r="B389" s="75" t="str">
        <f>INDEX(SUM!D:D,MATCH(SUM!$F$3,SUM!B:B,0),0)</f>
        <v>P081</v>
      </c>
      <c r="C389" s="74">
        <v>113</v>
      </c>
      <c r="D389" s="71" t="s">
        <v>1084</v>
      </c>
      <c r="E389" s="74">
        <f t="shared" si="5"/>
        <v>2021</v>
      </c>
      <c r="F389" s="71" t="s">
        <v>1360</v>
      </c>
      <c r="G389" s="75" t="s">
        <v>17</v>
      </c>
      <c r="H389" s="72" t="s">
        <v>1086</v>
      </c>
      <c r="I389" s="76">
        <f>'09'!D42</f>
        <v>1612.59</v>
      </c>
      <c r="J389" s="70" t="s">
        <v>4976</v>
      </c>
      <c r="K389" s="70" t="str">
        <f>INDEX(PA_EXTRACAOITEM!D:D,MATCH(F389,PA_EXTRACAOITEM!B:B,0),0)</f>
        <v>Devida - Fevereiro</v>
      </c>
    </row>
    <row r="390" spans="2:11" ht="15">
      <c r="B390" s="75" t="str">
        <f>INDEX(SUM!D:D,MATCH(SUM!$F$3,SUM!B:B,0),0)</f>
        <v>P081</v>
      </c>
      <c r="C390" s="74">
        <v>113</v>
      </c>
      <c r="D390" s="71" t="s">
        <v>1084</v>
      </c>
      <c r="E390" s="74">
        <f t="shared" si="5"/>
        <v>2021</v>
      </c>
      <c r="F390" s="71" t="s">
        <v>1361</v>
      </c>
      <c r="G390" s="75" t="s">
        <v>17</v>
      </c>
      <c r="H390" s="72" t="s">
        <v>1087</v>
      </c>
      <c r="I390" s="76">
        <f>'09'!D43</f>
        <v>1612.59</v>
      </c>
      <c r="J390" s="70" t="s">
        <v>4976</v>
      </c>
      <c r="K390" s="70" t="str">
        <f>INDEX(PA_EXTRACAOITEM!D:D,MATCH(F390,PA_EXTRACAOITEM!B:B,0),0)</f>
        <v>Devida - Março</v>
      </c>
    </row>
    <row r="391" spans="2:11" ht="15">
      <c r="B391" s="75" t="str">
        <f>INDEX(SUM!D:D,MATCH(SUM!$F$3,SUM!B:B,0),0)</f>
        <v>P081</v>
      </c>
      <c r="C391" s="74">
        <v>113</v>
      </c>
      <c r="D391" s="71" t="s">
        <v>1084</v>
      </c>
      <c r="E391" s="74">
        <f t="shared" si="5"/>
        <v>2021</v>
      </c>
      <c r="F391" s="71" t="s">
        <v>1362</v>
      </c>
      <c r="G391" s="75" t="s">
        <v>17</v>
      </c>
      <c r="H391" s="72" t="s">
        <v>1088</v>
      </c>
      <c r="I391" s="76">
        <f>'09'!D44</f>
        <v>1612.59</v>
      </c>
      <c r="J391" s="70" t="s">
        <v>4976</v>
      </c>
      <c r="K391" s="70" t="str">
        <f>INDEX(PA_EXTRACAOITEM!D:D,MATCH(F391,PA_EXTRACAOITEM!B:B,0),0)</f>
        <v>Devida - Abril</v>
      </c>
    </row>
    <row r="392" spans="2:11" ht="15">
      <c r="B392" s="75" t="str">
        <f>INDEX(SUM!D:D,MATCH(SUM!$F$3,SUM!B:B,0),0)</f>
        <v>P081</v>
      </c>
      <c r="C392" s="74">
        <v>113</v>
      </c>
      <c r="D392" s="71" t="s">
        <v>1084</v>
      </c>
      <c r="E392" s="74">
        <f t="shared" si="5"/>
        <v>2021</v>
      </c>
      <c r="F392" s="71" t="s">
        <v>1363</v>
      </c>
      <c r="G392" s="75" t="s">
        <v>17</v>
      </c>
      <c r="H392" s="72" t="s">
        <v>1089</v>
      </c>
      <c r="I392" s="76">
        <f>'09'!D45</f>
        <v>1617.81</v>
      </c>
      <c r="J392" s="70" t="s">
        <v>4976</v>
      </c>
      <c r="K392" s="70" t="str">
        <f>INDEX(PA_EXTRACAOITEM!D:D,MATCH(F392,PA_EXTRACAOITEM!B:B,0),0)</f>
        <v>Devida - Maio</v>
      </c>
    </row>
    <row r="393" spans="2:11" ht="15">
      <c r="B393" s="75" t="str">
        <f>INDEX(SUM!D:D,MATCH(SUM!$F$3,SUM!B:B,0),0)</f>
        <v>P081</v>
      </c>
      <c r="C393" s="74">
        <v>113</v>
      </c>
      <c r="D393" s="71" t="s">
        <v>1084</v>
      </c>
      <c r="E393" s="74">
        <f t="shared" si="5"/>
        <v>2021</v>
      </c>
      <c r="F393" s="71" t="s">
        <v>1364</v>
      </c>
      <c r="G393" s="75" t="s">
        <v>17</v>
      </c>
      <c r="H393" s="72" t="s">
        <v>1090</v>
      </c>
      <c r="I393" s="76">
        <f>'09'!D46</f>
        <v>1619.85</v>
      </c>
      <c r="J393" s="70" t="s">
        <v>4976</v>
      </c>
      <c r="K393" s="70" t="str">
        <f>INDEX(PA_EXTRACAOITEM!D:D,MATCH(F393,PA_EXTRACAOITEM!B:B,0),0)</f>
        <v>Devida - Junho</v>
      </c>
    </row>
    <row r="394" spans="2:11" ht="15">
      <c r="B394" s="75" t="str">
        <f>INDEX(SUM!D:D,MATCH(SUM!$F$3,SUM!B:B,0),0)</f>
        <v>P081</v>
      </c>
      <c r="C394" s="74">
        <v>113</v>
      </c>
      <c r="D394" s="71" t="s">
        <v>1084</v>
      </c>
      <c r="E394" s="74">
        <f t="shared" si="5"/>
        <v>2021</v>
      </c>
      <c r="F394" s="71" t="s">
        <v>1365</v>
      </c>
      <c r="G394" s="75" t="s">
        <v>17</v>
      </c>
      <c r="H394" s="72" t="s">
        <v>1091</v>
      </c>
      <c r="I394" s="76">
        <f>'09'!D47</f>
        <v>1619.85</v>
      </c>
      <c r="J394" s="70" t="s">
        <v>4976</v>
      </c>
      <c r="K394" s="70" t="str">
        <f>INDEX(PA_EXTRACAOITEM!D:D,MATCH(F394,PA_EXTRACAOITEM!B:B,0),0)</f>
        <v>Devida - Julho</v>
      </c>
    </row>
    <row r="395" spans="2:11" ht="15">
      <c r="B395" s="75" t="str">
        <f>INDEX(SUM!D:D,MATCH(SUM!$F$3,SUM!B:B,0),0)</f>
        <v>P081</v>
      </c>
      <c r="C395" s="74">
        <v>113</v>
      </c>
      <c r="D395" s="71" t="s">
        <v>1084</v>
      </c>
      <c r="E395" s="74">
        <f t="shared" si="5"/>
        <v>2021</v>
      </c>
      <c r="F395" s="71" t="s">
        <v>1366</v>
      </c>
      <c r="G395" s="75" t="s">
        <v>17</v>
      </c>
      <c r="H395" s="72" t="s">
        <v>1092</v>
      </c>
      <c r="I395" s="76">
        <f>'09'!D48</f>
        <v>1619.85</v>
      </c>
      <c r="J395" s="70" t="s">
        <v>4976</v>
      </c>
      <c r="K395" s="70" t="str">
        <f>INDEX(PA_EXTRACAOITEM!D:D,MATCH(F395,PA_EXTRACAOITEM!B:B,0),0)</f>
        <v>Devida - Agosto</v>
      </c>
    </row>
    <row r="396" spans="2:11" ht="15">
      <c r="B396" s="75" t="str">
        <f>INDEX(SUM!D:D,MATCH(SUM!$F$3,SUM!B:B,0),0)</f>
        <v>P081</v>
      </c>
      <c r="C396" s="74">
        <v>113</v>
      </c>
      <c r="D396" s="71" t="s">
        <v>1084</v>
      </c>
      <c r="E396" s="74">
        <f t="shared" si="5"/>
        <v>2021</v>
      </c>
      <c r="F396" s="71" t="s">
        <v>1367</v>
      </c>
      <c r="G396" s="75" t="s">
        <v>17</v>
      </c>
      <c r="H396" s="72" t="s">
        <v>1093</v>
      </c>
      <c r="I396" s="76">
        <f>'09'!D49</f>
        <v>1619.85</v>
      </c>
      <c r="J396" s="70" t="s">
        <v>4976</v>
      </c>
      <c r="K396" s="70" t="str">
        <f>INDEX(PA_EXTRACAOITEM!D:D,MATCH(F396,PA_EXTRACAOITEM!B:B,0),0)</f>
        <v>Devida - Setembro</v>
      </c>
    </row>
    <row r="397" spans="2:11" ht="15">
      <c r="B397" s="75" t="str">
        <f>INDEX(SUM!D:D,MATCH(SUM!$F$3,SUM!B:B,0),0)</f>
        <v>P081</v>
      </c>
      <c r="C397" s="74">
        <v>113</v>
      </c>
      <c r="D397" s="71" t="s">
        <v>1084</v>
      </c>
      <c r="E397" s="74">
        <f t="shared" si="5"/>
        <v>2021</v>
      </c>
      <c r="F397" s="71" t="s">
        <v>1368</v>
      </c>
      <c r="G397" s="75" t="s">
        <v>17</v>
      </c>
      <c r="H397" s="72" t="s">
        <v>1094</v>
      </c>
      <c r="I397" s="76">
        <f>'09'!D50</f>
        <v>1619.85</v>
      </c>
      <c r="J397" s="70" t="s">
        <v>4976</v>
      </c>
      <c r="K397" s="70" t="str">
        <f>INDEX(PA_EXTRACAOITEM!D:D,MATCH(F397,PA_EXTRACAOITEM!B:B,0),0)</f>
        <v>Devida - Outubro</v>
      </c>
    </row>
    <row r="398" spans="2:11" ht="15">
      <c r="B398" s="75" t="str">
        <f>INDEX(SUM!D:D,MATCH(SUM!$F$3,SUM!B:B,0),0)</f>
        <v>P081</v>
      </c>
      <c r="C398" s="74">
        <v>113</v>
      </c>
      <c r="D398" s="71" t="s">
        <v>1084</v>
      </c>
      <c r="E398" s="74">
        <f t="shared" si="5"/>
        <v>2021</v>
      </c>
      <c r="F398" s="71" t="s">
        <v>1369</v>
      </c>
      <c r="G398" s="75" t="s">
        <v>17</v>
      </c>
      <c r="H398" s="72" t="s">
        <v>1095</v>
      </c>
      <c r="I398" s="76">
        <f>'09'!D51</f>
        <v>1619.85</v>
      </c>
      <c r="J398" s="70" t="s">
        <v>4976</v>
      </c>
      <c r="K398" s="70" t="str">
        <f>INDEX(PA_EXTRACAOITEM!D:D,MATCH(F398,PA_EXTRACAOITEM!B:B,0),0)</f>
        <v>Devida - Novembro</v>
      </c>
    </row>
    <row r="399" spans="2:11" ht="15">
      <c r="B399" s="75" t="str">
        <f>INDEX(SUM!D:D,MATCH(SUM!$F$3,SUM!B:B,0),0)</f>
        <v>P081</v>
      </c>
      <c r="C399" s="74">
        <v>113</v>
      </c>
      <c r="D399" s="71" t="s">
        <v>1084</v>
      </c>
      <c r="E399" s="74">
        <f t="shared" si="5"/>
        <v>2021</v>
      </c>
      <c r="F399" s="71" t="s">
        <v>1370</v>
      </c>
      <c r="G399" s="75" t="s">
        <v>17</v>
      </c>
      <c r="H399" s="72" t="s">
        <v>1096</v>
      </c>
      <c r="I399" s="76">
        <f>'09'!D52</f>
        <v>1585.21</v>
      </c>
      <c r="J399" s="70" t="s">
        <v>4976</v>
      </c>
      <c r="K399" s="70" t="str">
        <f>INDEX(PA_EXTRACAOITEM!D:D,MATCH(F399,PA_EXTRACAOITEM!B:B,0),0)</f>
        <v>Devida - Dezembro</v>
      </c>
    </row>
    <row r="400" spans="2:11" ht="15">
      <c r="B400" s="75" t="str">
        <f>INDEX(SUM!D:D,MATCH(SUM!$F$3,SUM!B:B,0),0)</f>
        <v>P081</v>
      </c>
      <c r="C400" s="74">
        <v>113</v>
      </c>
      <c r="D400" s="71" t="s">
        <v>1084</v>
      </c>
      <c r="E400" s="74">
        <f t="shared" si="5"/>
        <v>2021</v>
      </c>
      <c r="F400" s="71" t="s">
        <v>1371</v>
      </c>
      <c r="G400" s="75" t="s">
        <v>17</v>
      </c>
      <c r="H400" s="72" t="s">
        <v>1097</v>
      </c>
      <c r="I400" s="76">
        <f>'09'!D53</f>
        <v>1235.21</v>
      </c>
      <c r="J400" s="70" t="s">
        <v>4976</v>
      </c>
      <c r="K400" s="70" t="str">
        <f>INDEX(PA_EXTRACAOITEM!D:D,MATCH(F400,PA_EXTRACAOITEM!B:B,0),0)</f>
        <v>Devida - 13° Salário</v>
      </c>
    </row>
    <row r="401" spans="2:11" ht="15">
      <c r="B401" s="75" t="str">
        <f>INDEX(SUM!D:D,MATCH(SUM!$F$3,SUM!B:B,0),0)</f>
        <v>P081</v>
      </c>
      <c r="C401" s="74">
        <v>113</v>
      </c>
      <c r="D401" s="71" t="s">
        <v>1084</v>
      </c>
      <c r="E401" s="74">
        <f t="shared" si="5"/>
        <v>2021</v>
      </c>
      <c r="F401" s="71" t="s">
        <v>1372</v>
      </c>
      <c r="G401" s="75" t="s">
        <v>17</v>
      </c>
      <c r="H401" s="72" t="s">
        <v>1058</v>
      </c>
      <c r="I401" s="76">
        <f>'09'!E41</f>
        <v>1995.19</v>
      </c>
      <c r="J401" s="70" t="s">
        <v>4976</v>
      </c>
      <c r="K401" s="70" t="str">
        <f>INDEX(PA_EXTRACAOITEM!D:D,MATCH(F401,PA_EXTRACAOITEM!B:B,0),0)</f>
        <v>Contabilizada - Janeiro</v>
      </c>
    </row>
    <row r="402" spans="2:11" ht="15">
      <c r="B402" s="75" t="str">
        <f>INDEX(SUM!D:D,MATCH(SUM!$F$3,SUM!B:B,0),0)</f>
        <v>P081</v>
      </c>
      <c r="C402" s="74">
        <v>113</v>
      </c>
      <c r="D402" s="71" t="s">
        <v>1084</v>
      </c>
      <c r="E402" s="74">
        <f t="shared" si="5"/>
        <v>2021</v>
      </c>
      <c r="F402" s="71" t="s">
        <v>1373</v>
      </c>
      <c r="G402" s="75" t="s">
        <v>17</v>
      </c>
      <c r="H402" s="72" t="s">
        <v>1059</v>
      </c>
      <c r="I402" s="76">
        <f>'09'!E42</f>
        <v>1612.59</v>
      </c>
      <c r="J402" s="70" t="s">
        <v>4976</v>
      </c>
      <c r="K402" s="70" t="str">
        <f>INDEX(PA_EXTRACAOITEM!D:D,MATCH(F402,PA_EXTRACAOITEM!B:B,0),0)</f>
        <v>Contabilizada - Fevereiro</v>
      </c>
    </row>
    <row r="403" spans="2:11" ht="15">
      <c r="B403" s="75" t="str">
        <f>INDEX(SUM!D:D,MATCH(SUM!$F$3,SUM!B:B,0),0)</f>
        <v>P081</v>
      </c>
      <c r="C403" s="74">
        <v>113</v>
      </c>
      <c r="D403" s="71" t="s">
        <v>1084</v>
      </c>
      <c r="E403" s="74">
        <f t="shared" si="5"/>
        <v>2021</v>
      </c>
      <c r="F403" s="71" t="s">
        <v>1374</v>
      </c>
      <c r="G403" s="75" t="s">
        <v>17</v>
      </c>
      <c r="H403" s="72" t="s">
        <v>1060</v>
      </c>
      <c r="I403" s="76">
        <f>'09'!E43</f>
        <v>1612.59</v>
      </c>
      <c r="J403" s="70" t="s">
        <v>4976</v>
      </c>
      <c r="K403" s="70" t="str">
        <f>INDEX(PA_EXTRACAOITEM!D:D,MATCH(F403,PA_EXTRACAOITEM!B:B,0),0)</f>
        <v>Contabilizada - Março</v>
      </c>
    </row>
    <row r="404" spans="2:11" ht="15">
      <c r="B404" s="75" t="str">
        <f>INDEX(SUM!D:D,MATCH(SUM!$F$3,SUM!B:B,0),0)</f>
        <v>P081</v>
      </c>
      <c r="C404" s="74">
        <v>113</v>
      </c>
      <c r="D404" s="71" t="s">
        <v>1084</v>
      </c>
      <c r="E404" s="74">
        <f aca="true" t="shared" si="6" ref="E404:E467">$E$3</f>
        <v>2021</v>
      </c>
      <c r="F404" s="71" t="s">
        <v>1375</v>
      </c>
      <c r="G404" s="75" t="s">
        <v>17</v>
      </c>
      <c r="H404" s="72" t="s">
        <v>1061</v>
      </c>
      <c r="I404" s="76">
        <f>'09'!E44</f>
        <v>1612.59</v>
      </c>
      <c r="J404" s="70" t="s">
        <v>4976</v>
      </c>
      <c r="K404" s="70" t="str">
        <f>INDEX(PA_EXTRACAOITEM!D:D,MATCH(F404,PA_EXTRACAOITEM!B:B,0),0)</f>
        <v>Contabilizada - Abril</v>
      </c>
    </row>
    <row r="405" spans="2:11" ht="15">
      <c r="B405" s="75" t="str">
        <f>INDEX(SUM!D:D,MATCH(SUM!$F$3,SUM!B:B,0),0)</f>
        <v>P081</v>
      </c>
      <c r="C405" s="74">
        <v>113</v>
      </c>
      <c r="D405" s="71" t="s">
        <v>1084</v>
      </c>
      <c r="E405" s="74">
        <f t="shared" si="6"/>
        <v>2021</v>
      </c>
      <c r="F405" s="71" t="s">
        <v>1376</v>
      </c>
      <c r="G405" s="75" t="s">
        <v>17</v>
      </c>
      <c r="H405" s="72" t="s">
        <v>1062</v>
      </c>
      <c r="I405" s="76">
        <f>'09'!E45</f>
        <v>1617.81</v>
      </c>
      <c r="J405" s="70" t="s">
        <v>4976</v>
      </c>
      <c r="K405" s="70" t="str">
        <f>INDEX(PA_EXTRACAOITEM!D:D,MATCH(F405,PA_EXTRACAOITEM!B:B,0),0)</f>
        <v>Contabilizada - Maio</v>
      </c>
    </row>
    <row r="406" spans="2:11" ht="15">
      <c r="B406" s="75" t="str">
        <f>INDEX(SUM!D:D,MATCH(SUM!$F$3,SUM!B:B,0),0)</f>
        <v>P081</v>
      </c>
      <c r="C406" s="74">
        <v>113</v>
      </c>
      <c r="D406" s="71" t="s">
        <v>1084</v>
      </c>
      <c r="E406" s="74">
        <f t="shared" si="6"/>
        <v>2021</v>
      </c>
      <c r="F406" s="71" t="s">
        <v>1377</v>
      </c>
      <c r="G406" s="75" t="s">
        <v>17</v>
      </c>
      <c r="H406" s="72" t="s">
        <v>1063</v>
      </c>
      <c r="I406" s="76">
        <f>'09'!E46</f>
        <v>1619.85</v>
      </c>
      <c r="J406" s="70" t="s">
        <v>4976</v>
      </c>
      <c r="K406" s="70" t="str">
        <f>INDEX(PA_EXTRACAOITEM!D:D,MATCH(F406,PA_EXTRACAOITEM!B:B,0),0)</f>
        <v>Contabilizada - Junho</v>
      </c>
    </row>
    <row r="407" spans="2:11" ht="15">
      <c r="B407" s="75" t="str">
        <f>INDEX(SUM!D:D,MATCH(SUM!$F$3,SUM!B:B,0),0)</f>
        <v>P081</v>
      </c>
      <c r="C407" s="74">
        <v>113</v>
      </c>
      <c r="D407" s="71" t="s">
        <v>1084</v>
      </c>
      <c r="E407" s="74">
        <f t="shared" si="6"/>
        <v>2021</v>
      </c>
      <c r="F407" s="71" t="s">
        <v>1378</v>
      </c>
      <c r="G407" s="75" t="s">
        <v>17</v>
      </c>
      <c r="H407" s="72" t="s">
        <v>1064</v>
      </c>
      <c r="I407" s="76">
        <f>'09'!E47</f>
        <v>1619.85</v>
      </c>
      <c r="J407" s="70" t="s">
        <v>4976</v>
      </c>
      <c r="K407" s="70" t="str">
        <f>INDEX(PA_EXTRACAOITEM!D:D,MATCH(F407,PA_EXTRACAOITEM!B:B,0),0)</f>
        <v>Contabilizada - Julho</v>
      </c>
    </row>
    <row r="408" spans="2:11" ht="15">
      <c r="B408" s="75" t="str">
        <f>INDEX(SUM!D:D,MATCH(SUM!$F$3,SUM!B:B,0),0)</f>
        <v>P081</v>
      </c>
      <c r="C408" s="74">
        <v>113</v>
      </c>
      <c r="D408" s="71" t="s">
        <v>1084</v>
      </c>
      <c r="E408" s="74">
        <f t="shared" si="6"/>
        <v>2021</v>
      </c>
      <c r="F408" s="71" t="s">
        <v>1379</v>
      </c>
      <c r="G408" s="75" t="s">
        <v>17</v>
      </c>
      <c r="H408" s="72" t="s">
        <v>1065</v>
      </c>
      <c r="I408" s="76">
        <f>'09'!E48</f>
        <v>1619.85</v>
      </c>
      <c r="J408" s="70" t="s">
        <v>4976</v>
      </c>
      <c r="K408" s="70" t="str">
        <f>INDEX(PA_EXTRACAOITEM!D:D,MATCH(F408,PA_EXTRACAOITEM!B:B,0),0)</f>
        <v>Contabilizada - Agosto</v>
      </c>
    </row>
    <row r="409" spans="2:11" ht="15">
      <c r="B409" s="75" t="str">
        <f>INDEX(SUM!D:D,MATCH(SUM!$F$3,SUM!B:B,0),0)</f>
        <v>P081</v>
      </c>
      <c r="C409" s="74">
        <v>113</v>
      </c>
      <c r="D409" s="71" t="s">
        <v>1084</v>
      </c>
      <c r="E409" s="74">
        <f t="shared" si="6"/>
        <v>2021</v>
      </c>
      <c r="F409" s="71" t="s">
        <v>1380</v>
      </c>
      <c r="G409" s="75" t="s">
        <v>17</v>
      </c>
      <c r="H409" s="72" t="s">
        <v>1066</v>
      </c>
      <c r="I409" s="76">
        <f>'09'!E49</f>
        <v>1619.85</v>
      </c>
      <c r="J409" s="70" t="s">
        <v>4976</v>
      </c>
      <c r="K409" s="70" t="str">
        <f>INDEX(PA_EXTRACAOITEM!D:D,MATCH(F409,PA_EXTRACAOITEM!B:B,0),0)</f>
        <v>Contabilizada - Setembro</v>
      </c>
    </row>
    <row r="410" spans="2:11" ht="15">
      <c r="B410" s="75" t="str">
        <f>INDEX(SUM!D:D,MATCH(SUM!$F$3,SUM!B:B,0),0)</f>
        <v>P081</v>
      </c>
      <c r="C410" s="74">
        <v>113</v>
      </c>
      <c r="D410" s="71" t="s">
        <v>1084</v>
      </c>
      <c r="E410" s="74">
        <f t="shared" si="6"/>
        <v>2021</v>
      </c>
      <c r="F410" s="71" t="s">
        <v>1381</v>
      </c>
      <c r="G410" s="75" t="s">
        <v>17</v>
      </c>
      <c r="H410" s="72" t="s">
        <v>1067</v>
      </c>
      <c r="I410" s="76">
        <f>'09'!E50</f>
        <v>1619.85</v>
      </c>
      <c r="J410" s="70" t="s">
        <v>4976</v>
      </c>
      <c r="K410" s="70" t="str">
        <f>INDEX(PA_EXTRACAOITEM!D:D,MATCH(F410,PA_EXTRACAOITEM!B:B,0),0)</f>
        <v>Contabilizada - Outubro</v>
      </c>
    </row>
    <row r="411" spans="2:11" ht="15">
      <c r="B411" s="75" t="str">
        <f>INDEX(SUM!D:D,MATCH(SUM!$F$3,SUM!B:B,0),0)</f>
        <v>P081</v>
      </c>
      <c r="C411" s="74">
        <v>113</v>
      </c>
      <c r="D411" s="71" t="s">
        <v>1084</v>
      </c>
      <c r="E411" s="74">
        <f t="shared" si="6"/>
        <v>2021</v>
      </c>
      <c r="F411" s="71" t="s">
        <v>1382</v>
      </c>
      <c r="G411" s="75" t="s">
        <v>17</v>
      </c>
      <c r="H411" s="72" t="s">
        <v>1068</v>
      </c>
      <c r="I411" s="76">
        <f>'09'!E51</f>
        <v>1619.85</v>
      </c>
      <c r="J411" s="70" t="s">
        <v>4976</v>
      </c>
      <c r="K411" s="70" t="str">
        <f>INDEX(PA_EXTRACAOITEM!D:D,MATCH(F411,PA_EXTRACAOITEM!B:B,0),0)</f>
        <v>Contabilizada - Novembro</v>
      </c>
    </row>
    <row r="412" spans="2:11" ht="15">
      <c r="B412" s="75" t="str">
        <f>INDEX(SUM!D:D,MATCH(SUM!$F$3,SUM!B:B,0),0)</f>
        <v>P081</v>
      </c>
      <c r="C412" s="74">
        <v>113</v>
      </c>
      <c r="D412" s="71" t="s">
        <v>1084</v>
      </c>
      <c r="E412" s="74">
        <f t="shared" si="6"/>
        <v>2021</v>
      </c>
      <c r="F412" s="71" t="s">
        <v>1383</v>
      </c>
      <c r="G412" s="75" t="s">
        <v>17</v>
      </c>
      <c r="H412" s="72" t="s">
        <v>1069</v>
      </c>
      <c r="I412" s="76">
        <f>'09'!E52</f>
        <v>1585.21</v>
      </c>
      <c r="J412" s="70" t="s">
        <v>4976</v>
      </c>
      <c r="K412" s="70" t="str">
        <f>INDEX(PA_EXTRACAOITEM!D:D,MATCH(F412,PA_EXTRACAOITEM!B:B,0),0)</f>
        <v>Contabilizada - Dezembro</v>
      </c>
    </row>
    <row r="413" spans="2:11" ht="15">
      <c r="B413" s="75" t="str">
        <f>INDEX(SUM!D:D,MATCH(SUM!$F$3,SUM!B:B,0),0)</f>
        <v>P081</v>
      </c>
      <c r="C413" s="74">
        <v>113</v>
      </c>
      <c r="D413" s="71" t="s">
        <v>1084</v>
      </c>
      <c r="E413" s="74">
        <f t="shared" si="6"/>
        <v>2021</v>
      </c>
      <c r="F413" s="71" t="s">
        <v>1384</v>
      </c>
      <c r="G413" s="75" t="s">
        <v>17</v>
      </c>
      <c r="H413" s="72" t="s">
        <v>1070</v>
      </c>
      <c r="I413" s="76">
        <f>'09'!E53</f>
        <v>1235.21</v>
      </c>
      <c r="J413" s="70" t="s">
        <v>4976</v>
      </c>
      <c r="K413" s="70" t="str">
        <f>INDEX(PA_EXTRACAOITEM!D:D,MATCH(F413,PA_EXTRACAOITEM!B:B,0),0)</f>
        <v>Contabilizada - 13° Salário</v>
      </c>
    </row>
    <row r="414" spans="2:11" ht="15">
      <c r="B414" s="75" t="str">
        <f>INDEX(SUM!D:D,MATCH(SUM!$F$3,SUM!B:B,0),0)</f>
        <v>P081</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P081</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P081</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P081</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P081</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P081</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P081</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P081</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P081</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P081</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P081</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P081</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P081</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P081</v>
      </c>
      <c r="C427" s="74">
        <v>113</v>
      </c>
      <c r="D427" s="71" t="s">
        <v>1084</v>
      </c>
      <c r="E427" s="74">
        <f t="shared" si="6"/>
        <v>2021</v>
      </c>
      <c r="F427" s="71" t="s">
        <v>1411</v>
      </c>
      <c r="G427" s="75" t="s">
        <v>17</v>
      </c>
      <c r="H427" s="72" t="s">
        <v>1108</v>
      </c>
      <c r="I427" s="76">
        <f>'09'!G41</f>
        <v>1995.19</v>
      </c>
      <c r="J427" s="70" t="s">
        <v>4976</v>
      </c>
      <c r="K427" s="70" t="str">
        <f>INDEX(PA_EXTRACAOITEM!D:D,MATCH(F427,PA_EXTRACAOITEM!B:B,0),0)</f>
        <v>Recolhimento (Valor Principal) - Janeiro</v>
      </c>
    </row>
    <row r="428" spans="2:11" ht="15">
      <c r="B428" s="75" t="str">
        <f>INDEX(SUM!D:D,MATCH(SUM!$F$3,SUM!B:B,0),0)</f>
        <v>P081</v>
      </c>
      <c r="C428" s="74">
        <v>113</v>
      </c>
      <c r="D428" s="71" t="s">
        <v>1084</v>
      </c>
      <c r="E428" s="74">
        <f t="shared" si="6"/>
        <v>2021</v>
      </c>
      <c r="F428" s="71" t="s">
        <v>1412</v>
      </c>
      <c r="G428" s="75" t="s">
        <v>17</v>
      </c>
      <c r="H428" s="72" t="s">
        <v>1109</v>
      </c>
      <c r="I428" s="76">
        <f>'09'!G42</f>
        <v>1612.59</v>
      </c>
      <c r="J428" s="70" t="s">
        <v>4976</v>
      </c>
      <c r="K428" s="70" t="str">
        <f>INDEX(PA_EXTRACAOITEM!D:D,MATCH(F428,PA_EXTRACAOITEM!B:B,0),0)</f>
        <v>Recolhimento (Valor Principal) - Fevereiro</v>
      </c>
    </row>
    <row r="429" spans="2:11" ht="15">
      <c r="B429" s="75" t="str">
        <f>INDEX(SUM!D:D,MATCH(SUM!$F$3,SUM!B:B,0),0)</f>
        <v>P081</v>
      </c>
      <c r="C429" s="74">
        <v>113</v>
      </c>
      <c r="D429" s="71" t="s">
        <v>1084</v>
      </c>
      <c r="E429" s="74">
        <f t="shared" si="6"/>
        <v>2021</v>
      </c>
      <c r="F429" s="71" t="s">
        <v>1413</v>
      </c>
      <c r="G429" s="75" t="s">
        <v>17</v>
      </c>
      <c r="H429" s="72" t="s">
        <v>1110</v>
      </c>
      <c r="I429" s="76">
        <f>'09'!G43</f>
        <v>1612.59</v>
      </c>
      <c r="J429" s="70" t="s">
        <v>4976</v>
      </c>
      <c r="K429" s="70" t="str">
        <f>INDEX(PA_EXTRACAOITEM!D:D,MATCH(F429,PA_EXTRACAOITEM!B:B,0),0)</f>
        <v>Recolhimento (Valor Principal) - Março</v>
      </c>
    </row>
    <row r="430" spans="2:11" ht="15">
      <c r="B430" s="75" t="str">
        <f>INDEX(SUM!D:D,MATCH(SUM!$F$3,SUM!B:B,0),0)</f>
        <v>P081</v>
      </c>
      <c r="C430" s="74">
        <v>113</v>
      </c>
      <c r="D430" s="71" t="s">
        <v>1084</v>
      </c>
      <c r="E430" s="74">
        <f t="shared" si="6"/>
        <v>2021</v>
      </c>
      <c r="F430" s="71" t="s">
        <v>1414</v>
      </c>
      <c r="G430" s="75" t="s">
        <v>17</v>
      </c>
      <c r="H430" s="72" t="s">
        <v>1111</v>
      </c>
      <c r="I430" s="76">
        <f>'09'!G44</f>
        <v>1612.59</v>
      </c>
      <c r="J430" s="70" t="s">
        <v>4976</v>
      </c>
      <c r="K430" s="70" t="str">
        <f>INDEX(PA_EXTRACAOITEM!D:D,MATCH(F430,PA_EXTRACAOITEM!B:B,0),0)</f>
        <v>Recolhimento (Valor Principal) - Abril</v>
      </c>
    </row>
    <row r="431" spans="2:11" ht="15">
      <c r="B431" s="75" t="str">
        <f>INDEX(SUM!D:D,MATCH(SUM!$F$3,SUM!B:B,0),0)</f>
        <v>P081</v>
      </c>
      <c r="C431" s="74">
        <v>113</v>
      </c>
      <c r="D431" s="71" t="s">
        <v>1084</v>
      </c>
      <c r="E431" s="74">
        <f t="shared" si="6"/>
        <v>2021</v>
      </c>
      <c r="F431" s="71" t="s">
        <v>1415</v>
      </c>
      <c r="G431" s="75" t="s">
        <v>17</v>
      </c>
      <c r="H431" s="72" t="s">
        <v>1112</v>
      </c>
      <c r="I431" s="76">
        <f>'09'!G45</f>
        <v>1617.81</v>
      </c>
      <c r="J431" s="70" t="s">
        <v>4976</v>
      </c>
      <c r="K431" s="70" t="str">
        <f>INDEX(PA_EXTRACAOITEM!D:D,MATCH(F431,PA_EXTRACAOITEM!B:B,0),0)</f>
        <v>Recolhimento (Valor Principal) - Maio</v>
      </c>
    </row>
    <row r="432" spans="2:11" ht="15">
      <c r="B432" s="75" t="str">
        <f>INDEX(SUM!D:D,MATCH(SUM!$F$3,SUM!B:B,0),0)</f>
        <v>P081</v>
      </c>
      <c r="C432" s="74">
        <v>113</v>
      </c>
      <c r="D432" s="71" t="s">
        <v>1084</v>
      </c>
      <c r="E432" s="74">
        <f t="shared" si="6"/>
        <v>2021</v>
      </c>
      <c r="F432" s="71" t="s">
        <v>1416</v>
      </c>
      <c r="G432" s="75" t="s">
        <v>17</v>
      </c>
      <c r="H432" s="72" t="s">
        <v>1113</v>
      </c>
      <c r="I432" s="76">
        <f>'09'!G46</f>
        <v>1619.85</v>
      </c>
      <c r="J432" s="70" t="s">
        <v>4976</v>
      </c>
      <c r="K432" s="70" t="str">
        <f>INDEX(PA_EXTRACAOITEM!D:D,MATCH(F432,PA_EXTRACAOITEM!B:B,0),0)</f>
        <v>Recolhimento (Valor Principal) - Junho</v>
      </c>
    </row>
    <row r="433" spans="2:11" ht="15">
      <c r="B433" s="75" t="str">
        <f>INDEX(SUM!D:D,MATCH(SUM!$F$3,SUM!B:B,0),0)</f>
        <v>P081</v>
      </c>
      <c r="C433" s="74">
        <v>113</v>
      </c>
      <c r="D433" s="71" t="s">
        <v>1084</v>
      </c>
      <c r="E433" s="74">
        <f t="shared" si="6"/>
        <v>2021</v>
      </c>
      <c r="F433" s="71" t="s">
        <v>1417</v>
      </c>
      <c r="G433" s="75" t="s">
        <v>17</v>
      </c>
      <c r="H433" s="72" t="s">
        <v>1114</v>
      </c>
      <c r="I433" s="76">
        <f>'09'!G47</f>
        <v>1619.85</v>
      </c>
      <c r="J433" s="70" t="s">
        <v>4976</v>
      </c>
      <c r="K433" s="70" t="str">
        <f>INDEX(PA_EXTRACAOITEM!D:D,MATCH(F433,PA_EXTRACAOITEM!B:B,0),0)</f>
        <v>Recolhimento (Valor Principal) - Julho</v>
      </c>
    </row>
    <row r="434" spans="2:11" ht="15">
      <c r="B434" s="75" t="str">
        <f>INDEX(SUM!D:D,MATCH(SUM!$F$3,SUM!B:B,0),0)</f>
        <v>P081</v>
      </c>
      <c r="C434" s="74">
        <v>113</v>
      </c>
      <c r="D434" s="71" t="s">
        <v>1084</v>
      </c>
      <c r="E434" s="74">
        <f t="shared" si="6"/>
        <v>2021</v>
      </c>
      <c r="F434" s="71" t="s">
        <v>1418</v>
      </c>
      <c r="G434" s="75" t="s">
        <v>17</v>
      </c>
      <c r="H434" s="72" t="s">
        <v>1115</v>
      </c>
      <c r="I434" s="76">
        <f>'09'!G48</f>
        <v>1619.85</v>
      </c>
      <c r="J434" s="70" t="s">
        <v>4976</v>
      </c>
      <c r="K434" s="70" t="str">
        <f>INDEX(PA_EXTRACAOITEM!D:D,MATCH(F434,PA_EXTRACAOITEM!B:B,0),0)</f>
        <v>Recolhimento (Valor Principal) - Agosto</v>
      </c>
    </row>
    <row r="435" spans="2:11" ht="15">
      <c r="B435" s="75" t="str">
        <f>INDEX(SUM!D:D,MATCH(SUM!$F$3,SUM!B:B,0),0)</f>
        <v>P081</v>
      </c>
      <c r="C435" s="74">
        <v>113</v>
      </c>
      <c r="D435" s="71" t="s">
        <v>1084</v>
      </c>
      <c r="E435" s="74">
        <f t="shared" si="6"/>
        <v>2021</v>
      </c>
      <c r="F435" s="71" t="s">
        <v>1419</v>
      </c>
      <c r="G435" s="75" t="s">
        <v>17</v>
      </c>
      <c r="H435" s="72" t="s">
        <v>1116</v>
      </c>
      <c r="I435" s="76">
        <f>'09'!G49</f>
        <v>1619.85</v>
      </c>
      <c r="J435" s="70" t="s">
        <v>4976</v>
      </c>
      <c r="K435" s="70" t="str">
        <f>INDEX(PA_EXTRACAOITEM!D:D,MATCH(F435,PA_EXTRACAOITEM!B:B,0),0)</f>
        <v>Recolhimento (Valor Principal) - Setembro</v>
      </c>
    </row>
    <row r="436" spans="2:11" ht="15">
      <c r="B436" s="75" t="str">
        <f>INDEX(SUM!D:D,MATCH(SUM!$F$3,SUM!B:B,0),0)</f>
        <v>P081</v>
      </c>
      <c r="C436" s="74">
        <v>113</v>
      </c>
      <c r="D436" s="71" t="s">
        <v>1084</v>
      </c>
      <c r="E436" s="74">
        <f t="shared" si="6"/>
        <v>2021</v>
      </c>
      <c r="F436" s="71" t="s">
        <v>1420</v>
      </c>
      <c r="G436" s="75" t="s">
        <v>17</v>
      </c>
      <c r="H436" s="72" t="s">
        <v>1117</v>
      </c>
      <c r="I436" s="76">
        <f>'09'!G50</f>
        <v>1619.85</v>
      </c>
      <c r="J436" s="70" t="s">
        <v>4976</v>
      </c>
      <c r="K436" s="70" t="str">
        <f>INDEX(PA_EXTRACAOITEM!D:D,MATCH(F436,PA_EXTRACAOITEM!B:B,0),0)</f>
        <v>Recolhimento (Valor Principal) - Outubro</v>
      </c>
    </row>
    <row r="437" spans="2:11" ht="15">
      <c r="B437" s="75" t="str">
        <f>INDEX(SUM!D:D,MATCH(SUM!$F$3,SUM!B:B,0),0)</f>
        <v>P081</v>
      </c>
      <c r="C437" s="74">
        <v>113</v>
      </c>
      <c r="D437" s="71" t="s">
        <v>1084</v>
      </c>
      <c r="E437" s="74">
        <f t="shared" si="6"/>
        <v>2021</v>
      </c>
      <c r="F437" s="71" t="s">
        <v>1421</v>
      </c>
      <c r="G437" s="75" t="s">
        <v>17</v>
      </c>
      <c r="H437" s="72" t="s">
        <v>1118</v>
      </c>
      <c r="I437" s="76">
        <f>'09'!G51</f>
        <v>1619.85</v>
      </c>
      <c r="J437" s="70" t="s">
        <v>4976</v>
      </c>
      <c r="K437" s="70" t="str">
        <f>INDEX(PA_EXTRACAOITEM!D:D,MATCH(F437,PA_EXTRACAOITEM!B:B,0),0)</f>
        <v>Recolhimento (Valor Principal) - Novembro</v>
      </c>
    </row>
    <row r="438" spans="2:11" ht="15">
      <c r="B438" s="75" t="str">
        <f>INDEX(SUM!D:D,MATCH(SUM!$F$3,SUM!B:B,0),0)</f>
        <v>P081</v>
      </c>
      <c r="C438" s="74">
        <v>113</v>
      </c>
      <c r="D438" s="71" t="s">
        <v>1084</v>
      </c>
      <c r="E438" s="74">
        <f t="shared" si="6"/>
        <v>2021</v>
      </c>
      <c r="F438" s="71" t="s">
        <v>1422</v>
      </c>
      <c r="G438" s="75" t="s">
        <v>17</v>
      </c>
      <c r="H438" s="72" t="s">
        <v>1119</v>
      </c>
      <c r="I438" s="76">
        <f>'09'!G52</f>
        <v>1585.21</v>
      </c>
      <c r="J438" s="70" t="s">
        <v>4976</v>
      </c>
      <c r="K438" s="70" t="str">
        <f>INDEX(PA_EXTRACAOITEM!D:D,MATCH(F438,PA_EXTRACAOITEM!B:B,0),0)</f>
        <v>Recolhimento (Valor Principal) - Dezembro</v>
      </c>
    </row>
    <row r="439" spans="2:11" ht="15">
      <c r="B439" s="75" t="str">
        <f>INDEX(SUM!D:D,MATCH(SUM!$F$3,SUM!B:B,0),0)</f>
        <v>P081</v>
      </c>
      <c r="C439" s="74">
        <v>113</v>
      </c>
      <c r="D439" s="71" t="s">
        <v>1084</v>
      </c>
      <c r="E439" s="74">
        <f t="shared" si="6"/>
        <v>2021</v>
      </c>
      <c r="F439" s="71" t="s">
        <v>1423</v>
      </c>
      <c r="G439" s="75" t="s">
        <v>17</v>
      </c>
      <c r="H439" s="72" t="s">
        <v>1120</v>
      </c>
      <c r="I439" s="76">
        <f>'09'!G53</f>
        <v>1235.21</v>
      </c>
      <c r="J439" s="70" t="s">
        <v>4976</v>
      </c>
      <c r="K439" s="70" t="str">
        <f>INDEX(PA_EXTRACAOITEM!D:D,MATCH(F439,PA_EXTRACAOITEM!B:B,0),0)</f>
        <v>Recolhimento (Valor Principal) - 13° Salário</v>
      </c>
    </row>
    <row r="440" spans="2:11" ht="15">
      <c r="B440" s="75" t="str">
        <f>INDEX(SUM!D:D,MATCH(SUM!$F$3,SUM!B:B,0),0)</f>
        <v>P081</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P081</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P081</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P081</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P081</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P081</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P081</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P081</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P081</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P081</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P081</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P081</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P081</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P081</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P081</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P081</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P081</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P081</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P081</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P081</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P081</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P081</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P081</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P081</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P081</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P081</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P081</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P081</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P081</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P081</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P081</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P081</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P081</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P081</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P081</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P081</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P081</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P081</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P081</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P081</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P081</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P081</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P081</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P081</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P081</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P081</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P081</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P081</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P081</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P081</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P081</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P081</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P081</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P081</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P081</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P081</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P081</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P081</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P081</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P081</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P081</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P081</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P081</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P081</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P081</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P081</v>
      </c>
      <c r="C505" s="74">
        <v>110</v>
      </c>
      <c r="D505" s="71" t="s">
        <v>1099</v>
      </c>
      <c r="E505" s="74">
        <f t="shared" si="7"/>
        <v>2021</v>
      </c>
      <c r="F505" s="71" t="s">
        <v>1138</v>
      </c>
      <c r="G505" s="75" t="s">
        <v>17</v>
      </c>
      <c r="H505" s="72" t="s">
        <v>1045</v>
      </c>
      <c r="I505" s="76">
        <f>'10'!D15</f>
        <v>19928.46</v>
      </c>
      <c r="J505" s="70" t="s">
        <v>4976</v>
      </c>
      <c r="K505" s="70" t="str">
        <f>INDEX(PA_EXTRACAOITEM!D:D,MATCH(F505,PA_EXTRACAOITEM!B:B,0),0)</f>
        <v>Retida - Janeiro</v>
      </c>
    </row>
    <row r="506" spans="2:11" ht="15">
      <c r="B506" s="75" t="str">
        <f>INDEX(SUM!D:D,MATCH(SUM!$F$3,SUM!B:B,0),0)</f>
        <v>P081</v>
      </c>
      <c r="C506" s="74">
        <v>110</v>
      </c>
      <c r="D506" s="71" t="s">
        <v>1099</v>
      </c>
      <c r="E506" s="74">
        <f t="shared" si="7"/>
        <v>2021</v>
      </c>
      <c r="F506" s="71" t="s">
        <v>1139</v>
      </c>
      <c r="G506" s="75" t="s">
        <v>17</v>
      </c>
      <c r="H506" s="72" t="s">
        <v>1046</v>
      </c>
      <c r="I506" s="76">
        <f>'10'!D16</f>
        <v>21308.36</v>
      </c>
      <c r="J506" s="70" t="s">
        <v>4976</v>
      </c>
      <c r="K506" s="70" t="str">
        <f>INDEX(PA_EXTRACAOITEM!D:D,MATCH(F506,PA_EXTRACAOITEM!B:B,0),0)</f>
        <v>Retida - Fevereiro</v>
      </c>
    </row>
    <row r="507" spans="2:11" ht="15">
      <c r="B507" s="75" t="str">
        <f>INDEX(SUM!D:D,MATCH(SUM!$F$3,SUM!B:B,0),0)</f>
        <v>P081</v>
      </c>
      <c r="C507" s="74">
        <v>110</v>
      </c>
      <c r="D507" s="71" t="s">
        <v>1099</v>
      </c>
      <c r="E507" s="74">
        <f t="shared" si="7"/>
        <v>2021</v>
      </c>
      <c r="F507" s="71" t="s">
        <v>1140</v>
      </c>
      <c r="G507" s="75" t="s">
        <v>17</v>
      </c>
      <c r="H507" s="72" t="s">
        <v>1047</v>
      </c>
      <c r="I507" s="76">
        <f>'10'!D17</f>
        <v>21360.96</v>
      </c>
      <c r="J507" s="70" t="s">
        <v>4976</v>
      </c>
      <c r="K507" s="70" t="str">
        <f>INDEX(PA_EXTRACAOITEM!D:D,MATCH(F507,PA_EXTRACAOITEM!B:B,0),0)</f>
        <v>Retida - Março</v>
      </c>
    </row>
    <row r="508" spans="2:11" ht="15">
      <c r="B508" s="75" t="str">
        <f>INDEX(SUM!D:D,MATCH(SUM!$F$3,SUM!B:B,0),0)</f>
        <v>P081</v>
      </c>
      <c r="C508" s="74">
        <v>110</v>
      </c>
      <c r="D508" s="71" t="s">
        <v>1099</v>
      </c>
      <c r="E508" s="74">
        <f t="shared" si="7"/>
        <v>2021</v>
      </c>
      <c r="F508" s="71" t="s">
        <v>1141</v>
      </c>
      <c r="G508" s="75" t="s">
        <v>17</v>
      </c>
      <c r="H508" s="72" t="s">
        <v>1048</v>
      </c>
      <c r="I508" s="76">
        <f>'10'!D18</f>
        <v>21227.36</v>
      </c>
      <c r="J508" s="70" t="s">
        <v>4976</v>
      </c>
      <c r="K508" s="70" t="str">
        <f>INDEX(PA_EXTRACAOITEM!D:D,MATCH(F508,PA_EXTRACAOITEM!B:B,0),0)</f>
        <v>Retida - Abril</v>
      </c>
    </row>
    <row r="509" spans="2:11" ht="15">
      <c r="B509" s="75" t="str">
        <f>INDEX(SUM!D:D,MATCH(SUM!$F$3,SUM!B:B,0),0)</f>
        <v>P081</v>
      </c>
      <c r="C509" s="74">
        <v>110</v>
      </c>
      <c r="D509" s="71" t="s">
        <v>1099</v>
      </c>
      <c r="E509" s="74">
        <f t="shared" si="7"/>
        <v>2021</v>
      </c>
      <c r="F509" s="71" t="s">
        <v>1142</v>
      </c>
      <c r="G509" s="75" t="s">
        <v>17</v>
      </c>
      <c r="H509" s="72" t="s">
        <v>1049</v>
      </c>
      <c r="I509" s="76">
        <f>'10'!D19</f>
        <v>20871.86</v>
      </c>
      <c r="J509" s="70" t="s">
        <v>4976</v>
      </c>
      <c r="K509" s="70" t="str">
        <f>INDEX(PA_EXTRACAOITEM!D:D,MATCH(F509,PA_EXTRACAOITEM!B:B,0),0)</f>
        <v>Retida - Maio</v>
      </c>
    </row>
    <row r="510" spans="2:11" ht="15">
      <c r="B510" s="75" t="str">
        <f>INDEX(SUM!D:D,MATCH(SUM!$F$3,SUM!B:B,0),0)</f>
        <v>P081</v>
      </c>
      <c r="C510" s="74">
        <v>110</v>
      </c>
      <c r="D510" s="71" t="s">
        <v>1099</v>
      </c>
      <c r="E510" s="74">
        <f t="shared" si="7"/>
        <v>2021</v>
      </c>
      <c r="F510" s="71" t="s">
        <v>1143</v>
      </c>
      <c r="G510" s="75" t="s">
        <v>17</v>
      </c>
      <c r="H510" s="72" t="s">
        <v>1050</v>
      </c>
      <c r="I510" s="76">
        <f>'10'!D20</f>
        <v>21018.86</v>
      </c>
      <c r="J510" s="70" t="s">
        <v>4976</v>
      </c>
      <c r="K510" s="70" t="str">
        <f>INDEX(PA_EXTRACAOITEM!D:D,MATCH(F510,PA_EXTRACAOITEM!B:B,0),0)</f>
        <v>Retida - Junho</v>
      </c>
    </row>
    <row r="511" spans="2:11" ht="15">
      <c r="B511" s="75" t="str">
        <f>INDEX(SUM!D:D,MATCH(SUM!$F$3,SUM!B:B,0),0)</f>
        <v>P081</v>
      </c>
      <c r="C511" s="74">
        <v>110</v>
      </c>
      <c r="D511" s="71" t="s">
        <v>1099</v>
      </c>
      <c r="E511" s="74">
        <f t="shared" si="7"/>
        <v>2021</v>
      </c>
      <c r="F511" s="71" t="s">
        <v>1144</v>
      </c>
      <c r="G511" s="75" t="s">
        <v>17</v>
      </c>
      <c r="H511" s="72" t="s">
        <v>1051</v>
      </c>
      <c r="I511" s="76">
        <f>'10'!D21</f>
        <v>23016.02</v>
      </c>
      <c r="J511" s="70" t="s">
        <v>4976</v>
      </c>
      <c r="K511" s="70" t="str">
        <f>INDEX(PA_EXTRACAOITEM!D:D,MATCH(F511,PA_EXTRACAOITEM!B:B,0),0)</f>
        <v>Retida - Julho</v>
      </c>
    </row>
    <row r="512" spans="2:11" ht="15">
      <c r="B512" s="75" t="str">
        <f>INDEX(SUM!D:D,MATCH(SUM!$F$3,SUM!B:B,0),0)</f>
        <v>P081</v>
      </c>
      <c r="C512" s="74">
        <v>110</v>
      </c>
      <c r="D512" s="71" t="s">
        <v>1099</v>
      </c>
      <c r="E512" s="74">
        <f t="shared" si="7"/>
        <v>2021</v>
      </c>
      <c r="F512" s="71" t="s">
        <v>1145</v>
      </c>
      <c r="G512" s="75" t="s">
        <v>17</v>
      </c>
      <c r="H512" s="72" t="s">
        <v>1052</v>
      </c>
      <c r="I512" s="76">
        <f>'10'!D22</f>
        <v>20522.36</v>
      </c>
      <c r="J512" s="70" t="s">
        <v>4976</v>
      </c>
      <c r="K512" s="70" t="str">
        <f>INDEX(PA_EXTRACAOITEM!D:D,MATCH(F512,PA_EXTRACAOITEM!B:B,0),0)</f>
        <v>Retida - Agosto</v>
      </c>
    </row>
    <row r="513" spans="2:11" ht="15">
      <c r="B513" s="75" t="str">
        <f>INDEX(SUM!D:D,MATCH(SUM!$F$3,SUM!B:B,0),0)</f>
        <v>P081</v>
      </c>
      <c r="C513" s="74">
        <v>110</v>
      </c>
      <c r="D513" s="71" t="s">
        <v>1099</v>
      </c>
      <c r="E513" s="74">
        <f t="shared" si="7"/>
        <v>2021</v>
      </c>
      <c r="F513" s="71" t="s">
        <v>1146</v>
      </c>
      <c r="G513" s="75" t="s">
        <v>17</v>
      </c>
      <c r="H513" s="72" t="s">
        <v>1053</v>
      </c>
      <c r="I513" s="76">
        <f>'10'!D23</f>
        <v>20324.46</v>
      </c>
      <c r="J513" s="70" t="s">
        <v>4976</v>
      </c>
      <c r="K513" s="70" t="str">
        <f>INDEX(PA_EXTRACAOITEM!D:D,MATCH(F513,PA_EXTRACAOITEM!B:B,0),0)</f>
        <v>Retida - Setembro</v>
      </c>
    </row>
    <row r="514" spans="2:11" ht="15">
      <c r="B514" s="75" t="str">
        <f>INDEX(SUM!D:D,MATCH(SUM!$F$3,SUM!B:B,0),0)</f>
        <v>P081</v>
      </c>
      <c r="C514" s="74">
        <v>110</v>
      </c>
      <c r="D514" s="71" t="s">
        <v>1099</v>
      </c>
      <c r="E514" s="74">
        <f t="shared" si="7"/>
        <v>2021</v>
      </c>
      <c r="F514" s="71" t="s">
        <v>1147</v>
      </c>
      <c r="G514" s="75" t="s">
        <v>17</v>
      </c>
      <c r="H514" s="72" t="s">
        <v>1054</v>
      </c>
      <c r="I514" s="76">
        <f>'10'!D24</f>
        <v>20160.96</v>
      </c>
      <c r="J514" s="70" t="s">
        <v>4976</v>
      </c>
      <c r="K514" s="70" t="str">
        <f>INDEX(PA_EXTRACAOITEM!D:D,MATCH(F514,PA_EXTRACAOITEM!B:B,0),0)</f>
        <v>Retida - Outubro</v>
      </c>
    </row>
    <row r="515" spans="2:11" ht="15">
      <c r="B515" s="75" t="str">
        <f>INDEX(SUM!D:D,MATCH(SUM!$F$3,SUM!B:B,0),0)</f>
        <v>P081</v>
      </c>
      <c r="C515" s="74">
        <v>110</v>
      </c>
      <c r="D515" s="71" t="s">
        <v>1099</v>
      </c>
      <c r="E515" s="74">
        <f t="shared" si="7"/>
        <v>2021</v>
      </c>
      <c r="F515" s="71" t="s">
        <v>1148</v>
      </c>
      <c r="G515" s="75" t="s">
        <v>17</v>
      </c>
      <c r="H515" s="72" t="s">
        <v>1055</v>
      </c>
      <c r="I515" s="76">
        <f>'10'!D25</f>
        <v>20250.96</v>
      </c>
      <c r="J515" s="70" t="s">
        <v>4976</v>
      </c>
      <c r="K515" s="70" t="str">
        <f>INDEX(PA_EXTRACAOITEM!D:D,MATCH(F515,PA_EXTRACAOITEM!B:B,0),0)</f>
        <v>Retida - Novembro</v>
      </c>
    </row>
    <row r="516" spans="2:11" ht="15">
      <c r="B516" s="75" t="str">
        <f>INDEX(SUM!D:D,MATCH(SUM!$F$3,SUM!B:B,0),0)</f>
        <v>P081</v>
      </c>
      <c r="C516" s="74">
        <v>110</v>
      </c>
      <c r="D516" s="71" t="s">
        <v>1099</v>
      </c>
      <c r="E516" s="74">
        <f t="shared" si="7"/>
        <v>2021</v>
      </c>
      <c r="F516" s="71" t="s">
        <v>1149</v>
      </c>
      <c r="G516" s="75" t="s">
        <v>17</v>
      </c>
      <c r="H516" s="72" t="s">
        <v>1056</v>
      </c>
      <c r="I516" s="76">
        <f>'10'!D26</f>
        <v>19866.96</v>
      </c>
      <c r="J516" s="70" t="s">
        <v>4976</v>
      </c>
      <c r="K516" s="70" t="str">
        <f>INDEX(PA_EXTRACAOITEM!D:D,MATCH(F516,PA_EXTRACAOITEM!B:B,0),0)</f>
        <v>Retida - Dezembro</v>
      </c>
    </row>
    <row r="517" spans="2:11" ht="15">
      <c r="B517" s="75" t="str">
        <f>INDEX(SUM!D:D,MATCH(SUM!$F$3,SUM!B:B,0),0)</f>
        <v>P081</v>
      </c>
      <c r="C517" s="74">
        <v>110</v>
      </c>
      <c r="D517" s="71" t="s">
        <v>1099</v>
      </c>
      <c r="E517" s="74">
        <f t="shared" si="7"/>
        <v>2021</v>
      </c>
      <c r="F517" s="71" t="s">
        <v>1150</v>
      </c>
      <c r="G517" s="75" t="s">
        <v>17</v>
      </c>
      <c r="H517" s="72" t="s">
        <v>1057</v>
      </c>
      <c r="I517" s="76">
        <f>'10'!D27</f>
        <v>10698.52</v>
      </c>
      <c r="J517" s="70" t="s">
        <v>4976</v>
      </c>
      <c r="K517" s="70" t="str">
        <f>INDEX(PA_EXTRACAOITEM!D:D,MATCH(F517,PA_EXTRACAOITEM!B:B,0),0)</f>
        <v>Retida - 13° Salário</v>
      </c>
    </row>
    <row r="518" spans="2:11" ht="15">
      <c r="B518" s="75" t="str">
        <f>INDEX(SUM!D:D,MATCH(SUM!$F$3,SUM!B:B,0),0)</f>
        <v>P081</v>
      </c>
      <c r="C518" s="74">
        <v>110</v>
      </c>
      <c r="D518" s="71" t="s">
        <v>1099</v>
      </c>
      <c r="E518" s="74">
        <f t="shared" si="7"/>
        <v>2021</v>
      </c>
      <c r="F518" s="71" t="s">
        <v>1151</v>
      </c>
      <c r="G518" s="75" t="s">
        <v>17</v>
      </c>
      <c r="H518" s="72" t="s">
        <v>1058</v>
      </c>
      <c r="I518" s="76">
        <f>'10'!E15</f>
        <v>19928.46</v>
      </c>
      <c r="J518" s="70" t="s">
        <v>4976</v>
      </c>
      <c r="K518" s="70" t="str">
        <f>INDEX(PA_EXTRACAOITEM!D:D,MATCH(F518,PA_EXTRACAOITEM!B:B,0),0)</f>
        <v>Contabilizada - Janeiro</v>
      </c>
    </row>
    <row r="519" spans="2:11" ht="15">
      <c r="B519" s="75" t="str">
        <f>INDEX(SUM!D:D,MATCH(SUM!$F$3,SUM!B:B,0),0)</f>
        <v>P081</v>
      </c>
      <c r="C519" s="74">
        <v>110</v>
      </c>
      <c r="D519" s="71" t="s">
        <v>1099</v>
      </c>
      <c r="E519" s="74">
        <f t="shared" si="7"/>
        <v>2021</v>
      </c>
      <c r="F519" s="71" t="s">
        <v>1152</v>
      </c>
      <c r="G519" s="75" t="s">
        <v>17</v>
      </c>
      <c r="H519" s="72" t="s">
        <v>1059</v>
      </c>
      <c r="I519" s="76">
        <f>'10'!E16</f>
        <v>21308.36</v>
      </c>
      <c r="J519" s="70" t="s">
        <v>4976</v>
      </c>
      <c r="K519" s="70" t="str">
        <f>INDEX(PA_EXTRACAOITEM!D:D,MATCH(F519,PA_EXTRACAOITEM!B:B,0),0)</f>
        <v>Contabilizada - Fevereiro</v>
      </c>
    </row>
    <row r="520" spans="2:11" ht="15">
      <c r="B520" s="75" t="str">
        <f>INDEX(SUM!D:D,MATCH(SUM!$F$3,SUM!B:B,0),0)</f>
        <v>P081</v>
      </c>
      <c r="C520" s="74">
        <v>110</v>
      </c>
      <c r="D520" s="71" t="s">
        <v>1099</v>
      </c>
      <c r="E520" s="74">
        <f t="shared" si="7"/>
        <v>2021</v>
      </c>
      <c r="F520" s="71" t="s">
        <v>1153</v>
      </c>
      <c r="G520" s="75" t="s">
        <v>17</v>
      </c>
      <c r="H520" s="72" t="s">
        <v>1060</v>
      </c>
      <c r="I520" s="76">
        <f>'10'!E17</f>
        <v>21360.96</v>
      </c>
      <c r="J520" s="70" t="s">
        <v>4976</v>
      </c>
      <c r="K520" s="70" t="str">
        <f>INDEX(PA_EXTRACAOITEM!D:D,MATCH(F520,PA_EXTRACAOITEM!B:B,0),0)</f>
        <v>Contabilizada - Março</v>
      </c>
    </row>
    <row r="521" spans="2:11" ht="15">
      <c r="B521" s="75" t="str">
        <f>INDEX(SUM!D:D,MATCH(SUM!$F$3,SUM!B:B,0),0)</f>
        <v>P081</v>
      </c>
      <c r="C521" s="74">
        <v>110</v>
      </c>
      <c r="D521" s="71" t="s">
        <v>1099</v>
      </c>
      <c r="E521" s="74">
        <f t="shared" si="7"/>
        <v>2021</v>
      </c>
      <c r="F521" s="71" t="s">
        <v>1154</v>
      </c>
      <c r="G521" s="75" t="s">
        <v>17</v>
      </c>
      <c r="H521" s="72" t="s">
        <v>1061</v>
      </c>
      <c r="I521" s="76">
        <f>'10'!E18</f>
        <v>21227.36</v>
      </c>
      <c r="J521" s="70" t="s">
        <v>4976</v>
      </c>
      <c r="K521" s="70" t="str">
        <f>INDEX(PA_EXTRACAOITEM!D:D,MATCH(F521,PA_EXTRACAOITEM!B:B,0),0)</f>
        <v>Contabilizada - Abril</v>
      </c>
    </row>
    <row r="522" spans="2:11" ht="15">
      <c r="B522" s="75" t="str">
        <f>INDEX(SUM!D:D,MATCH(SUM!$F$3,SUM!B:B,0),0)</f>
        <v>P081</v>
      </c>
      <c r="C522" s="74">
        <v>110</v>
      </c>
      <c r="D522" s="71" t="s">
        <v>1099</v>
      </c>
      <c r="E522" s="74">
        <f t="shared" si="7"/>
        <v>2021</v>
      </c>
      <c r="F522" s="71" t="s">
        <v>1155</v>
      </c>
      <c r="G522" s="75" t="s">
        <v>17</v>
      </c>
      <c r="H522" s="72" t="s">
        <v>1062</v>
      </c>
      <c r="I522" s="76">
        <f>'10'!E19</f>
        <v>20871.86</v>
      </c>
      <c r="J522" s="70" t="s">
        <v>4976</v>
      </c>
      <c r="K522" s="70" t="str">
        <f>INDEX(PA_EXTRACAOITEM!D:D,MATCH(F522,PA_EXTRACAOITEM!B:B,0),0)</f>
        <v>Contabilizada - Maio</v>
      </c>
    </row>
    <row r="523" spans="2:11" ht="15">
      <c r="B523" s="75" t="str">
        <f>INDEX(SUM!D:D,MATCH(SUM!$F$3,SUM!B:B,0),0)</f>
        <v>P081</v>
      </c>
      <c r="C523" s="74">
        <v>110</v>
      </c>
      <c r="D523" s="71" t="s">
        <v>1099</v>
      </c>
      <c r="E523" s="74">
        <f t="shared" si="7"/>
        <v>2021</v>
      </c>
      <c r="F523" s="71" t="s">
        <v>1156</v>
      </c>
      <c r="G523" s="75" t="s">
        <v>17</v>
      </c>
      <c r="H523" s="72" t="s">
        <v>1063</v>
      </c>
      <c r="I523" s="76">
        <f>'10'!E20</f>
        <v>21018.86</v>
      </c>
      <c r="J523" s="70" t="s">
        <v>4976</v>
      </c>
      <c r="K523" s="70" t="str">
        <f>INDEX(PA_EXTRACAOITEM!D:D,MATCH(F523,PA_EXTRACAOITEM!B:B,0),0)</f>
        <v>Contabilizada - Junho</v>
      </c>
    </row>
    <row r="524" spans="2:11" ht="15">
      <c r="B524" s="75" t="str">
        <f>INDEX(SUM!D:D,MATCH(SUM!$F$3,SUM!B:B,0),0)</f>
        <v>P081</v>
      </c>
      <c r="C524" s="74">
        <v>110</v>
      </c>
      <c r="D524" s="71" t="s">
        <v>1099</v>
      </c>
      <c r="E524" s="74">
        <f t="shared" si="7"/>
        <v>2021</v>
      </c>
      <c r="F524" s="71" t="s">
        <v>1157</v>
      </c>
      <c r="G524" s="75" t="s">
        <v>17</v>
      </c>
      <c r="H524" s="72" t="s">
        <v>1064</v>
      </c>
      <c r="I524" s="76">
        <f>'10'!E21</f>
        <v>23016.02</v>
      </c>
      <c r="J524" s="70" t="s">
        <v>4976</v>
      </c>
      <c r="K524" s="70" t="str">
        <f>INDEX(PA_EXTRACAOITEM!D:D,MATCH(F524,PA_EXTRACAOITEM!B:B,0),0)</f>
        <v>Contabilizada - Julho</v>
      </c>
    </row>
    <row r="525" spans="2:11" ht="15">
      <c r="B525" s="75" t="str">
        <f>INDEX(SUM!D:D,MATCH(SUM!$F$3,SUM!B:B,0),0)</f>
        <v>P081</v>
      </c>
      <c r="C525" s="74">
        <v>110</v>
      </c>
      <c r="D525" s="71" t="s">
        <v>1099</v>
      </c>
      <c r="E525" s="74">
        <f t="shared" si="7"/>
        <v>2021</v>
      </c>
      <c r="F525" s="71" t="s">
        <v>1158</v>
      </c>
      <c r="G525" s="75" t="s">
        <v>17</v>
      </c>
      <c r="H525" s="72" t="s">
        <v>1065</v>
      </c>
      <c r="I525" s="76">
        <f>'10'!E22</f>
        <v>20522.36</v>
      </c>
      <c r="J525" s="70" t="s">
        <v>4976</v>
      </c>
      <c r="K525" s="70" t="str">
        <f>INDEX(PA_EXTRACAOITEM!D:D,MATCH(F525,PA_EXTRACAOITEM!B:B,0),0)</f>
        <v>Contabilizada - Agosto</v>
      </c>
    </row>
    <row r="526" spans="2:11" ht="15">
      <c r="B526" s="75" t="str">
        <f>INDEX(SUM!D:D,MATCH(SUM!$F$3,SUM!B:B,0),0)</f>
        <v>P081</v>
      </c>
      <c r="C526" s="74">
        <v>110</v>
      </c>
      <c r="D526" s="71" t="s">
        <v>1099</v>
      </c>
      <c r="E526" s="74">
        <f t="shared" si="7"/>
        <v>2021</v>
      </c>
      <c r="F526" s="71" t="s">
        <v>1159</v>
      </c>
      <c r="G526" s="75" t="s">
        <v>17</v>
      </c>
      <c r="H526" s="72" t="s">
        <v>1066</v>
      </c>
      <c r="I526" s="76">
        <f>'10'!E23</f>
        <v>20324.46</v>
      </c>
      <c r="J526" s="70" t="s">
        <v>4976</v>
      </c>
      <c r="K526" s="70" t="str">
        <f>INDEX(PA_EXTRACAOITEM!D:D,MATCH(F526,PA_EXTRACAOITEM!B:B,0),0)</f>
        <v>Contabilizada - Setembro</v>
      </c>
    </row>
    <row r="527" spans="2:11" ht="15">
      <c r="B527" s="75" t="str">
        <f>INDEX(SUM!D:D,MATCH(SUM!$F$3,SUM!B:B,0),0)</f>
        <v>P081</v>
      </c>
      <c r="C527" s="74">
        <v>110</v>
      </c>
      <c r="D527" s="71" t="s">
        <v>1099</v>
      </c>
      <c r="E527" s="74">
        <f t="shared" si="7"/>
        <v>2021</v>
      </c>
      <c r="F527" s="71" t="s">
        <v>1160</v>
      </c>
      <c r="G527" s="75" t="s">
        <v>17</v>
      </c>
      <c r="H527" s="72" t="s">
        <v>1067</v>
      </c>
      <c r="I527" s="76">
        <f>'10'!E24</f>
        <v>20160.96</v>
      </c>
      <c r="J527" s="70" t="s">
        <v>4976</v>
      </c>
      <c r="K527" s="70" t="str">
        <f>INDEX(PA_EXTRACAOITEM!D:D,MATCH(F527,PA_EXTRACAOITEM!B:B,0),0)</f>
        <v>Contabilizada - Outubro</v>
      </c>
    </row>
    <row r="528" spans="2:11" ht="15">
      <c r="B528" s="75" t="str">
        <f>INDEX(SUM!D:D,MATCH(SUM!$F$3,SUM!B:B,0),0)</f>
        <v>P081</v>
      </c>
      <c r="C528" s="74">
        <v>110</v>
      </c>
      <c r="D528" s="71" t="s">
        <v>1099</v>
      </c>
      <c r="E528" s="74">
        <f t="shared" si="7"/>
        <v>2021</v>
      </c>
      <c r="F528" s="71" t="s">
        <v>1161</v>
      </c>
      <c r="G528" s="75" t="s">
        <v>17</v>
      </c>
      <c r="H528" s="72" t="s">
        <v>1068</v>
      </c>
      <c r="I528" s="76">
        <f>'10'!E25</f>
        <v>20250.96</v>
      </c>
      <c r="J528" s="70" t="s">
        <v>4976</v>
      </c>
      <c r="K528" s="70" t="str">
        <f>INDEX(PA_EXTRACAOITEM!D:D,MATCH(F528,PA_EXTRACAOITEM!B:B,0),0)</f>
        <v>Contabilizada - Novembro</v>
      </c>
    </row>
    <row r="529" spans="2:11" ht="15">
      <c r="B529" s="75" t="str">
        <f>INDEX(SUM!D:D,MATCH(SUM!$F$3,SUM!B:B,0),0)</f>
        <v>P081</v>
      </c>
      <c r="C529" s="74">
        <v>110</v>
      </c>
      <c r="D529" s="71" t="s">
        <v>1099</v>
      </c>
      <c r="E529" s="74">
        <f t="shared" si="7"/>
        <v>2021</v>
      </c>
      <c r="F529" s="71" t="s">
        <v>1162</v>
      </c>
      <c r="G529" s="75" t="s">
        <v>17</v>
      </c>
      <c r="H529" s="72" t="s">
        <v>1069</v>
      </c>
      <c r="I529" s="76">
        <f>'10'!E26</f>
        <v>19866.96</v>
      </c>
      <c r="J529" s="70" t="s">
        <v>4976</v>
      </c>
      <c r="K529" s="70" t="str">
        <f>INDEX(PA_EXTRACAOITEM!D:D,MATCH(F529,PA_EXTRACAOITEM!B:B,0),0)</f>
        <v>Contabilizada - Dezembro</v>
      </c>
    </row>
    <row r="530" spans="2:11" ht="15">
      <c r="B530" s="75" t="str">
        <f>INDEX(SUM!D:D,MATCH(SUM!$F$3,SUM!B:B,0),0)</f>
        <v>P081</v>
      </c>
      <c r="C530" s="74">
        <v>110</v>
      </c>
      <c r="D530" s="71" t="s">
        <v>1099</v>
      </c>
      <c r="E530" s="74">
        <f t="shared" si="7"/>
        <v>2021</v>
      </c>
      <c r="F530" s="71" t="s">
        <v>1163</v>
      </c>
      <c r="G530" s="75" t="s">
        <v>17</v>
      </c>
      <c r="H530" s="72" t="s">
        <v>1070</v>
      </c>
      <c r="I530" s="76">
        <f>'10'!E27</f>
        <v>10698.52</v>
      </c>
      <c r="J530" s="70" t="s">
        <v>4976</v>
      </c>
      <c r="K530" s="70" t="str">
        <f>INDEX(PA_EXTRACAOITEM!D:D,MATCH(F530,PA_EXTRACAOITEM!B:B,0),0)</f>
        <v>Contabilizada - 13° Salário</v>
      </c>
    </row>
    <row r="531" spans="2:11" ht="15">
      <c r="B531" s="75" t="str">
        <f>INDEX(SUM!D:D,MATCH(SUM!$F$3,SUM!B:B,0),0)</f>
        <v>P081</v>
      </c>
      <c r="C531" s="74">
        <v>110</v>
      </c>
      <c r="D531" s="71" t="s">
        <v>1099</v>
      </c>
      <c r="E531" s="74">
        <f t="shared" si="7"/>
        <v>2021</v>
      </c>
      <c r="F531" s="71" t="s">
        <v>1164</v>
      </c>
      <c r="G531" s="75" t="s">
        <v>17</v>
      </c>
      <c r="H531" s="72" t="s">
        <v>1108</v>
      </c>
      <c r="I531" s="76">
        <f>'10'!F15</f>
        <v>19928.46</v>
      </c>
      <c r="J531" s="70" t="s">
        <v>4976</v>
      </c>
      <c r="K531" s="70" t="str">
        <f>INDEX(PA_EXTRACAOITEM!D:D,MATCH(F531,PA_EXTRACAOITEM!B:B,0),0)</f>
        <v>Recolhimento (Valor Principal) - Janeiro</v>
      </c>
    </row>
    <row r="532" spans="2:11" ht="15">
      <c r="B532" s="75" t="str">
        <f>INDEX(SUM!D:D,MATCH(SUM!$F$3,SUM!B:B,0),0)</f>
        <v>P081</v>
      </c>
      <c r="C532" s="74">
        <v>110</v>
      </c>
      <c r="D532" s="71" t="s">
        <v>1099</v>
      </c>
      <c r="E532" s="74">
        <f aca="true" t="shared" si="8" ref="E532:E595">$E$3</f>
        <v>2021</v>
      </c>
      <c r="F532" s="71" t="s">
        <v>1165</v>
      </c>
      <c r="G532" s="75" t="s">
        <v>17</v>
      </c>
      <c r="H532" s="72" t="s">
        <v>1109</v>
      </c>
      <c r="I532" s="76">
        <f>'10'!F16</f>
        <v>21308.36</v>
      </c>
      <c r="J532" s="70" t="s">
        <v>4976</v>
      </c>
      <c r="K532" s="70" t="str">
        <f>INDEX(PA_EXTRACAOITEM!D:D,MATCH(F532,PA_EXTRACAOITEM!B:B,0),0)</f>
        <v>Recolhimento (Valor Principal) - Fevereiro</v>
      </c>
    </row>
    <row r="533" spans="2:11" ht="15">
      <c r="B533" s="75" t="str">
        <f>INDEX(SUM!D:D,MATCH(SUM!$F$3,SUM!B:B,0),0)</f>
        <v>P081</v>
      </c>
      <c r="C533" s="74">
        <v>110</v>
      </c>
      <c r="D533" s="71" t="s">
        <v>1099</v>
      </c>
      <c r="E533" s="74">
        <f t="shared" si="8"/>
        <v>2021</v>
      </c>
      <c r="F533" s="71" t="s">
        <v>1166</v>
      </c>
      <c r="G533" s="75" t="s">
        <v>17</v>
      </c>
      <c r="H533" s="72" t="s">
        <v>1110</v>
      </c>
      <c r="I533" s="76">
        <f>'10'!F17</f>
        <v>21360.96</v>
      </c>
      <c r="J533" s="70" t="s">
        <v>4976</v>
      </c>
      <c r="K533" s="70" t="str">
        <f>INDEX(PA_EXTRACAOITEM!D:D,MATCH(F533,PA_EXTRACAOITEM!B:B,0),0)</f>
        <v>Recolhimento (Valor Principal) - Março</v>
      </c>
    </row>
    <row r="534" spans="2:11" ht="15">
      <c r="B534" s="75" t="str">
        <f>INDEX(SUM!D:D,MATCH(SUM!$F$3,SUM!B:B,0),0)</f>
        <v>P081</v>
      </c>
      <c r="C534" s="74">
        <v>110</v>
      </c>
      <c r="D534" s="71" t="s">
        <v>1099</v>
      </c>
      <c r="E534" s="74">
        <f t="shared" si="8"/>
        <v>2021</v>
      </c>
      <c r="F534" s="71" t="s">
        <v>1167</v>
      </c>
      <c r="G534" s="75" t="s">
        <v>17</v>
      </c>
      <c r="H534" s="72" t="s">
        <v>1111</v>
      </c>
      <c r="I534" s="76">
        <f>'10'!F18</f>
        <v>21227.36</v>
      </c>
      <c r="J534" s="70" t="s">
        <v>4976</v>
      </c>
      <c r="K534" s="70" t="str">
        <f>INDEX(PA_EXTRACAOITEM!D:D,MATCH(F534,PA_EXTRACAOITEM!B:B,0),0)</f>
        <v>Recolhimento (Valor Principal) - Abril</v>
      </c>
    </row>
    <row r="535" spans="2:11" ht="15">
      <c r="B535" s="75" t="str">
        <f>INDEX(SUM!D:D,MATCH(SUM!$F$3,SUM!B:B,0),0)</f>
        <v>P081</v>
      </c>
      <c r="C535" s="74">
        <v>110</v>
      </c>
      <c r="D535" s="71" t="s">
        <v>1099</v>
      </c>
      <c r="E535" s="74">
        <f t="shared" si="8"/>
        <v>2021</v>
      </c>
      <c r="F535" s="71" t="s">
        <v>1168</v>
      </c>
      <c r="G535" s="75" t="s">
        <v>17</v>
      </c>
      <c r="H535" s="72" t="s">
        <v>1112</v>
      </c>
      <c r="I535" s="76">
        <f>'10'!F19</f>
        <v>20871.86</v>
      </c>
      <c r="J535" s="70" t="s">
        <v>4976</v>
      </c>
      <c r="K535" s="70" t="str">
        <f>INDEX(PA_EXTRACAOITEM!D:D,MATCH(F535,PA_EXTRACAOITEM!B:B,0),0)</f>
        <v>Recolhimento (Valor Principal) - Maio</v>
      </c>
    </row>
    <row r="536" spans="2:11" ht="15">
      <c r="B536" s="75" t="str">
        <f>INDEX(SUM!D:D,MATCH(SUM!$F$3,SUM!B:B,0),0)</f>
        <v>P081</v>
      </c>
      <c r="C536" s="74">
        <v>110</v>
      </c>
      <c r="D536" s="71" t="s">
        <v>1099</v>
      </c>
      <c r="E536" s="74">
        <f t="shared" si="8"/>
        <v>2021</v>
      </c>
      <c r="F536" s="71" t="s">
        <v>1169</v>
      </c>
      <c r="G536" s="75" t="s">
        <v>17</v>
      </c>
      <c r="H536" s="72" t="s">
        <v>1113</v>
      </c>
      <c r="I536" s="76">
        <f>'10'!F20</f>
        <v>21018.86</v>
      </c>
      <c r="J536" s="70" t="s">
        <v>4976</v>
      </c>
      <c r="K536" s="70" t="str">
        <f>INDEX(PA_EXTRACAOITEM!D:D,MATCH(F536,PA_EXTRACAOITEM!B:B,0),0)</f>
        <v>Recolhimento (Valor Principal) - Junho</v>
      </c>
    </row>
    <row r="537" spans="2:11" ht="15">
      <c r="B537" s="75" t="str">
        <f>INDEX(SUM!D:D,MATCH(SUM!$F$3,SUM!B:B,0),0)</f>
        <v>P081</v>
      </c>
      <c r="C537" s="74">
        <v>110</v>
      </c>
      <c r="D537" s="71" t="s">
        <v>1099</v>
      </c>
      <c r="E537" s="74">
        <f t="shared" si="8"/>
        <v>2021</v>
      </c>
      <c r="F537" s="71" t="s">
        <v>1170</v>
      </c>
      <c r="G537" s="75" t="s">
        <v>17</v>
      </c>
      <c r="H537" s="72" t="s">
        <v>1114</v>
      </c>
      <c r="I537" s="76">
        <f>'10'!F21</f>
        <v>23016.02</v>
      </c>
      <c r="J537" s="70" t="s">
        <v>4976</v>
      </c>
      <c r="K537" s="70" t="str">
        <f>INDEX(PA_EXTRACAOITEM!D:D,MATCH(F537,PA_EXTRACAOITEM!B:B,0),0)</f>
        <v>Recolhimento (Valor Principal) - Julho</v>
      </c>
    </row>
    <row r="538" spans="2:11" ht="15">
      <c r="B538" s="75" t="str">
        <f>INDEX(SUM!D:D,MATCH(SUM!$F$3,SUM!B:B,0),0)</f>
        <v>P081</v>
      </c>
      <c r="C538" s="74">
        <v>110</v>
      </c>
      <c r="D538" s="71" t="s">
        <v>1099</v>
      </c>
      <c r="E538" s="74">
        <f t="shared" si="8"/>
        <v>2021</v>
      </c>
      <c r="F538" s="71" t="s">
        <v>1171</v>
      </c>
      <c r="G538" s="75" t="s">
        <v>17</v>
      </c>
      <c r="H538" s="72" t="s">
        <v>1115</v>
      </c>
      <c r="I538" s="76">
        <f>'10'!F22</f>
        <v>20522.36</v>
      </c>
      <c r="J538" s="70" t="s">
        <v>4976</v>
      </c>
      <c r="K538" s="70" t="str">
        <f>INDEX(PA_EXTRACAOITEM!D:D,MATCH(F538,PA_EXTRACAOITEM!B:B,0),0)</f>
        <v>Recolhimento (Valor Principal) - Agosto</v>
      </c>
    </row>
    <row r="539" spans="2:11" ht="15">
      <c r="B539" s="75" t="str">
        <f>INDEX(SUM!D:D,MATCH(SUM!$F$3,SUM!B:B,0),0)</f>
        <v>P081</v>
      </c>
      <c r="C539" s="74">
        <v>110</v>
      </c>
      <c r="D539" s="71" t="s">
        <v>1099</v>
      </c>
      <c r="E539" s="74">
        <f t="shared" si="8"/>
        <v>2021</v>
      </c>
      <c r="F539" s="71" t="s">
        <v>1172</v>
      </c>
      <c r="G539" s="75" t="s">
        <v>17</v>
      </c>
      <c r="H539" s="72" t="s">
        <v>1116</v>
      </c>
      <c r="I539" s="76">
        <f>'10'!F23</f>
        <v>20324.46</v>
      </c>
      <c r="J539" s="70" t="s">
        <v>4976</v>
      </c>
      <c r="K539" s="70" t="str">
        <f>INDEX(PA_EXTRACAOITEM!D:D,MATCH(F539,PA_EXTRACAOITEM!B:B,0),0)</f>
        <v>Recolhimento (Valor Principal) - Setembro</v>
      </c>
    </row>
    <row r="540" spans="2:11" ht="15">
      <c r="B540" s="75" t="str">
        <f>INDEX(SUM!D:D,MATCH(SUM!$F$3,SUM!B:B,0),0)</f>
        <v>P081</v>
      </c>
      <c r="C540" s="74">
        <v>110</v>
      </c>
      <c r="D540" s="71" t="s">
        <v>1099</v>
      </c>
      <c r="E540" s="74">
        <f t="shared" si="8"/>
        <v>2021</v>
      </c>
      <c r="F540" s="71" t="s">
        <v>1173</v>
      </c>
      <c r="G540" s="75" t="s">
        <v>17</v>
      </c>
      <c r="H540" s="72" t="s">
        <v>1117</v>
      </c>
      <c r="I540" s="76">
        <f>'10'!F24</f>
        <v>20160.96</v>
      </c>
      <c r="J540" s="70" t="s">
        <v>4976</v>
      </c>
      <c r="K540" s="70" t="str">
        <f>INDEX(PA_EXTRACAOITEM!D:D,MATCH(F540,PA_EXTRACAOITEM!B:B,0),0)</f>
        <v>Recolhimento (Valor Principal) - Outubro</v>
      </c>
    </row>
    <row r="541" spans="2:11" ht="15">
      <c r="B541" s="75" t="str">
        <f>INDEX(SUM!D:D,MATCH(SUM!$F$3,SUM!B:B,0),0)</f>
        <v>P081</v>
      </c>
      <c r="C541" s="74">
        <v>110</v>
      </c>
      <c r="D541" s="71" t="s">
        <v>1099</v>
      </c>
      <c r="E541" s="74">
        <f t="shared" si="8"/>
        <v>2021</v>
      </c>
      <c r="F541" s="71" t="s">
        <v>1174</v>
      </c>
      <c r="G541" s="75" t="s">
        <v>17</v>
      </c>
      <c r="H541" s="72" t="s">
        <v>1118</v>
      </c>
      <c r="I541" s="76">
        <f>'10'!F25</f>
        <v>20250.96</v>
      </c>
      <c r="J541" s="70" t="s">
        <v>4976</v>
      </c>
      <c r="K541" s="70" t="str">
        <f>INDEX(PA_EXTRACAOITEM!D:D,MATCH(F541,PA_EXTRACAOITEM!B:B,0),0)</f>
        <v>Recolhimento (Valor Principal) - Novembro</v>
      </c>
    </row>
    <row r="542" spans="2:11" ht="15">
      <c r="B542" s="75" t="str">
        <f>INDEX(SUM!D:D,MATCH(SUM!$F$3,SUM!B:B,0),0)</f>
        <v>P081</v>
      </c>
      <c r="C542" s="74">
        <v>110</v>
      </c>
      <c r="D542" s="71" t="s">
        <v>1099</v>
      </c>
      <c r="E542" s="74">
        <f t="shared" si="8"/>
        <v>2021</v>
      </c>
      <c r="F542" s="71" t="s">
        <v>1175</v>
      </c>
      <c r="G542" s="75" t="s">
        <v>17</v>
      </c>
      <c r="H542" s="72" t="s">
        <v>1119</v>
      </c>
      <c r="I542" s="76">
        <f>'10'!F26</f>
        <v>19866.96</v>
      </c>
      <c r="J542" s="70" t="s">
        <v>4976</v>
      </c>
      <c r="K542" s="70" t="str">
        <f>INDEX(PA_EXTRACAOITEM!D:D,MATCH(F542,PA_EXTRACAOITEM!B:B,0),0)</f>
        <v>Recolhimento (Valor Principal) - Dezembro</v>
      </c>
    </row>
    <row r="543" spans="2:11" ht="15">
      <c r="B543" s="75" t="str">
        <f>INDEX(SUM!D:D,MATCH(SUM!$F$3,SUM!B:B,0),0)</f>
        <v>P081</v>
      </c>
      <c r="C543" s="74">
        <v>110</v>
      </c>
      <c r="D543" s="71" t="s">
        <v>1099</v>
      </c>
      <c r="E543" s="74">
        <f t="shared" si="8"/>
        <v>2021</v>
      </c>
      <c r="F543" s="71" t="s">
        <v>1176</v>
      </c>
      <c r="G543" s="75" t="s">
        <v>17</v>
      </c>
      <c r="H543" s="72" t="s">
        <v>1120</v>
      </c>
      <c r="I543" s="76">
        <f>'10'!F27</f>
        <v>10698.52</v>
      </c>
      <c r="J543" s="70" t="s">
        <v>4976</v>
      </c>
      <c r="K543" s="70" t="str">
        <f>INDEX(PA_EXTRACAOITEM!D:D,MATCH(F543,PA_EXTRACAOITEM!B:B,0),0)</f>
        <v>Recolhimento (Valor Principal) - 13° Salário</v>
      </c>
    </row>
    <row r="544" spans="2:11" ht="15">
      <c r="B544" s="75" t="str">
        <f>INDEX(SUM!D:D,MATCH(SUM!$F$3,SUM!B:B,0),0)</f>
        <v>P081</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P081</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P081</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P081</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P081</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P081</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P081</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P081</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P081</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P081</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P081</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P081</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P081</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P081</v>
      </c>
      <c r="C557" s="74">
        <v>111</v>
      </c>
      <c r="D557" s="71" t="s">
        <v>1100</v>
      </c>
      <c r="E557" s="74">
        <f t="shared" si="8"/>
        <v>2021</v>
      </c>
      <c r="F557" s="71" t="s">
        <v>1190</v>
      </c>
      <c r="G557" s="75" t="s">
        <v>17</v>
      </c>
      <c r="H557" s="72" t="s">
        <v>1085</v>
      </c>
      <c r="I557" s="76">
        <f>'10'!D38</f>
        <v>46305</v>
      </c>
      <c r="J557" s="70" t="s">
        <v>4976</v>
      </c>
      <c r="K557" s="70" t="str">
        <f>INDEX(PA_EXTRACAOITEM!D:D,MATCH(F557,PA_EXTRACAOITEM!B:B,0),0)</f>
        <v>Devida - Janeiro</v>
      </c>
    </row>
    <row r="558" spans="2:11" ht="15">
      <c r="B558" s="75" t="str">
        <f>INDEX(SUM!D:D,MATCH(SUM!$F$3,SUM!B:B,0),0)</f>
        <v>P081</v>
      </c>
      <c r="C558" s="74">
        <v>111</v>
      </c>
      <c r="D558" s="71" t="s">
        <v>1100</v>
      </c>
      <c r="E558" s="74">
        <f t="shared" si="8"/>
        <v>2021</v>
      </c>
      <c r="F558" s="71" t="s">
        <v>1191</v>
      </c>
      <c r="G558" s="75" t="s">
        <v>17</v>
      </c>
      <c r="H558" s="72" t="s">
        <v>1086</v>
      </c>
      <c r="I558" s="76">
        <f>'10'!D39</f>
        <v>49854</v>
      </c>
      <c r="J558" s="70" t="s">
        <v>4976</v>
      </c>
      <c r="K558" s="70" t="str">
        <f>INDEX(PA_EXTRACAOITEM!D:D,MATCH(F558,PA_EXTRACAOITEM!B:B,0),0)</f>
        <v>Devida - Fevereiro</v>
      </c>
    </row>
    <row r="559" spans="2:11" ht="15">
      <c r="B559" s="75" t="str">
        <f>INDEX(SUM!D:D,MATCH(SUM!$F$3,SUM!B:B,0),0)</f>
        <v>P081</v>
      </c>
      <c r="C559" s="74">
        <v>111</v>
      </c>
      <c r="D559" s="71" t="s">
        <v>1100</v>
      </c>
      <c r="E559" s="74">
        <f t="shared" si="8"/>
        <v>2021</v>
      </c>
      <c r="F559" s="71" t="s">
        <v>1192</v>
      </c>
      <c r="G559" s="75" t="s">
        <v>17</v>
      </c>
      <c r="H559" s="72" t="s">
        <v>1087</v>
      </c>
      <c r="I559" s="76">
        <f>'10'!D40</f>
        <v>50021.71</v>
      </c>
      <c r="J559" s="70" t="s">
        <v>4976</v>
      </c>
      <c r="K559" s="70" t="str">
        <f>INDEX(PA_EXTRACAOITEM!D:D,MATCH(F559,PA_EXTRACAOITEM!B:B,0),0)</f>
        <v>Devida - Março</v>
      </c>
    </row>
    <row r="560" spans="2:11" ht="15">
      <c r="B560" s="75" t="str">
        <f>INDEX(SUM!D:D,MATCH(SUM!$F$3,SUM!B:B,0),0)</f>
        <v>P081</v>
      </c>
      <c r="C560" s="74">
        <v>111</v>
      </c>
      <c r="D560" s="71" t="s">
        <v>1100</v>
      </c>
      <c r="E560" s="74">
        <f t="shared" si="8"/>
        <v>2021</v>
      </c>
      <c r="F560" s="71" t="s">
        <v>1193</v>
      </c>
      <c r="G560" s="75" t="s">
        <v>17</v>
      </c>
      <c r="H560" s="72" t="s">
        <v>1088</v>
      </c>
      <c r="I560" s="76">
        <f>'10'!D41</f>
        <v>49665</v>
      </c>
      <c r="J560" s="70" t="s">
        <v>4976</v>
      </c>
      <c r="K560" s="70" t="str">
        <f>INDEX(PA_EXTRACAOITEM!D:D,MATCH(F560,PA_EXTRACAOITEM!B:B,0),0)</f>
        <v>Devida - Abril</v>
      </c>
    </row>
    <row r="561" spans="2:11" ht="15">
      <c r="B561" s="75" t="str">
        <f>INDEX(SUM!D:D,MATCH(SUM!$F$3,SUM!B:B,0),0)</f>
        <v>P081</v>
      </c>
      <c r="C561" s="74">
        <v>111</v>
      </c>
      <c r="D561" s="71" t="s">
        <v>1100</v>
      </c>
      <c r="E561" s="74">
        <f t="shared" si="8"/>
        <v>2021</v>
      </c>
      <c r="F561" s="71" t="s">
        <v>1194</v>
      </c>
      <c r="G561" s="75" t="s">
        <v>17</v>
      </c>
      <c r="H561" s="72" t="s">
        <v>1089</v>
      </c>
      <c r="I561" s="76">
        <f>'10'!D42</f>
        <v>48720</v>
      </c>
      <c r="J561" s="70" t="s">
        <v>4976</v>
      </c>
      <c r="K561" s="70" t="str">
        <f>INDEX(PA_EXTRACAOITEM!D:D,MATCH(F561,PA_EXTRACAOITEM!B:B,0),0)</f>
        <v>Devida - Maio</v>
      </c>
    </row>
    <row r="562" spans="2:11" ht="15">
      <c r="B562" s="75" t="str">
        <f>INDEX(SUM!D:D,MATCH(SUM!$F$3,SUM!B:B,0),0)</f>
        <v>P081</v>
      </c>
      <c r="C562" s="74">
        <v>111</v>
      </c>
      <c r="D562" s="71" t="s">
        <v>1100</v>
      </c>
      <c r="E562" s="74">
        <f t="shared" si="8"/>
        <v>2021</v>
      </c>
      <c r="F562" s="71" t="s">
        <v>1195</v>
      </c>
      <c r="G562" s="75" t="s">
        <v>17</v>
      </c>
      <c r="H562" s="72" t="s">
        <v>1090</v>
      </c>
      <c r="I562" s="76">
        <f>'10'!D43</f>
        <v>49140</v>
      </c>
      <c r="J562" s="70" t="s">
        <v>4976</v>
      </c>
      <c r="K562" s="70" t="str">
        <f>INDEX(PA_EXTRACAOITEM!D:D,MATCH(F562,PA_EXTRACAOITEM!B:B,0),0)</f>
        <v>Devida - Junho</v>
      </c>
    </row>
    <row r="563" spans="2:11" ht="15">
      <c r="B563" s="75" t="str">
        <f>INDEX(SUM!D:D,MATCH(SUM!$F$3,SUM!B:B,0),0)</f>
        <v>P081</v>
      </c>
      <c r="C563" s="74">
        <v>111</v>
      </c>
      <c r="D563" s="71" t="s">
        <v>1100</v>
      </c>
      <c r="E563" s="74">
        <f t="shared" si="8"/>
        <v>2021</v>
      </c>
      <c r="F563" s="71" t="s">
        <v>1196</v>
      </c>
      <c r="G563" s="75" t="s">
        <v>17</v>
      </c>
      <c r="H563" s="72" t="s">
        <v>1091</v>
      </c>
      <c r="I563" s="76">
        <f>'10'!D44</f>
        <v>52080</v>
      </c>
      <c r="J563" s="70" t="s">
        <v>4976</v>
      </c>
      <c r="K563" s="70" t="str">
        <f>INDEX(PA_EXTRACAOITEM!D:D,MATCH(F563,PA_EXTRACAOITEM!B:B,0),0)</f>
        <v>Devida - Julho</v>
      </c>
    </row>
    <row r="564" spans="2:11" ht="15">
      <c r="B564" s="75" t="str">
        <f>INDEX(SUM!D:D,MATCH(SUM!$F$3,SUM!B:B,0),0)</f>
        <v>P081</v>
      </c>
      <c r="C564" s="74">
        <v>111</v>
      </c>
      <c r="D564" s="71" t="s">
        <v>1100</v>
      </c>
      <c r="E564" s="74">
        <f t="shared" si="8"/>
        <v>2021</v>
      </c>
      <c r="F564" s="71" t="s">
        <v>1197</v>
      </c>
      <c r="G564" s="75" t="s">
        <v>17</v>
      </c>
      <c r="H564" s="72" t="s">
        <v>1092</v>
      </c>
      <c r="I564" s="76">
        <f>'10'!D45</f>
        <v>47943</v>
      </c>
      <c r="J564" s="70" t="s">
        <v>4976</v>
      </c>
      <c r="K564" s="70" t="str">
        <f>INDEX(PA_EXTRACAOITEM!D:D,MATCH(F564,PA_EXTRACAOITEM!B:B,0),0)</f>
        <v>Devida - Agosto</v>
      </c>
    </row>
    <row r="565" spans="2:11" ht="15">
      <c r="B565" s="75" t="str">
        <f>INDEX(SUM!D:D,MATCH(SUM!$F$3,SUM!B:B,0),0)</f>
        <v>P081</v>
      </c>
      <c r="C565" s="74">
        <v>111</v>
      </c>
      <c r="D565" s="71" t="s">
        <v>1100</v>
      </c>
      <c r="E565" s="74">
        <f t="shared" si="8"/>
        <v>2021</v>
      </c>
      <c r="F565" s="71" t="s">
        <v>1198</v>
      </c>
      <c r="G565" s="75" t="s">
        <v>17</v>
      </c>
      <c r="H565" s="72" t="s">
        <v>1093</v>
      </c>
      <c r="I565" s="76">
        <f>'10'!D46</f>
        <v>47460</v>
      </c>
      <c r="J565" s="70" t="s">
        <v>4976</v>
      </c>
      <c r="K565" s="70" t="str">
        <f>INDEX(PA_EXTRACAOITEM!D:D,MATCH(F565,PA_EXTRACAOITEM!B:B,0),0)</f>
        <v>Devida - Setembro</v>
      </c>
    </row>
    <row r="566" spans="2:11" ht="15">
      <c r="B566" s="75" t="str">
        <f>INDEX(SUM!D:D,MATCH(SUM!$F$3,SUM!B:B,0),0)</f>
        <v>P081</v>
      </c>
      <c r="C566" s="74">
        <v>111</v>
      </c>
      <c r="D566" s="71" t="s">
        <v>1100</v>
      </c>
      <c r="E566" s="74">
        <f t="shared" si="8"/>
        <v>2021</v>
      </c>
      <c r="F566" s="71" t="s">
        <v>1199</v>
      </c>
      <c r="G566" s="75" t="s">
        <v>17</v>
      </c>
      <c r="H566" s="72" t="s">
        <v>1094</v>
      </c>
      <c r="I566" s="76">
        <f>'10'!D47</f>
        <v>47040</v>
      </c>
      <c r="J566" s="70" t="s">
        <v>4976</v>
      </c>
      <c r="K566" s="70" t="str">
        <f>INDEX(PA_EXTRACAOITEM!D:D,MATCH(F566,PA_EXTRACAOITEM!B:B,0),0)</f>
        <v>Devida - Outubro</v>
      </c>
    </row>
    <row r="567" spans="2:11" ht="15">
      <c r="B567" s="75" t="str">
        <f>INDEX(SUM!D:D,MATCH(SUM!$F$3,SUM!B:B,0),0)</f>
        <v>P081</v>
      </c>
      <c r="C567" s="74">
        <v>111</v>
      </c>
      <c r="D567" s="71" t="s">
        <v>1100</v>
      </c>
      <c r="E567" s="74">
        <f t="shared" si="8"/>
        <v>2021</v>
      </c>
      <c r="F567" s="71" t="s">
        <v>1200</v>
      </c>
      <c r="G567" s="75" t="s">
        <v>17</v>
      </c>
      <c r="H567" s="72" t="s">
        <v>1095</v>
      </c>
      <c r="I567" s="76">
        <f>'10'!D48</f>
        <v>47250</v>
      </c>
      <c r="J567" s="70" t="s">
        <v>4976</v>
      </c>
      <c r="K567" s="70" t="str">
        <f>INDEX(PA_EXTRACAOITEM!D:D,MATCH(F567,PA_EXTRACAOITEM!B:B,0),0)</f>
        <v>Devida - Novembro</v>
      </c>
    </row>
    <row r="568" spans="2:11" ht="15">
      <c r="B568" s="75" t="str">
        <f>INDEX(SUM!D:D,MATCH(SUM!$F$3,SUM!B:B,0),0)</f>
        <v>P081</v>
      </c>
      <c r="C568" s="74">
        <v>111</v>
      </c>
      <c r="D568" s="71" t="s">
        <v>1100</v>
      </c>
      <c r="E568" s="74">
        <f t="shared" si="8"/>
        <v>2021</v>
      </c>
      <c r="F568" s="71" t="s">
        <v>1201</v>
      </c>
      <c r="G568" s="75" t="s">
        <v>17</v>
      </c>
      <c r="H568" s="72" t="s">
        <v>1096</v>
      </c>
      <c r="I568" s="76">
        <f>'10'!D49</f>
        <v>46200</v>
      </c>
      <c r="J568" s="70" t="s">
        <v>4976</v>
      </c>
      <c r="K568" s="70" t="str">
        <f>INDEX(PA_EXTRACAOITEM!D:D,MATCH(F568,PA_EXTRACAOITEM!B:B,0),0)</f>
        <v>Devida - Dezembro</v>
      </c>
    </row>
    <row r="569" spans="2:11" ht="15">
      <c r="B569" s="75" t="str">
        <f>INDEX(SUM!D:D,MATCH(SUM!$F$3,SUM!B:B,0),0)</f>
        <v>P081</v>
      </c>
      <c r="C569" s="74">
        <v>111</v>
      </c>
      <c r="D569" s="71" t="s">
        <v>1100</v>
      </c>
      <c r="E569" s="74">
        <f t="shared" si="8"/>
        <v>2021</v>
      </c>
      <c r="F569" s="71" t="s">
        <v>1202</v>
      </c>
      <c r="G569" s="75" t="s">
        <v>17</v>
      </c>
      <c r="H569" s="72" t="s">
        <v>1097</v>
      </c>
      <c r="I569" s="76">
        <f>'10'!D50</f>
        <v>25351.73</v>
      </c>
      <c r="J569" s="70" t="s">
        <v>4976</v>
      </c>
      <c r="K569" s="70" t="str">
        <f>INDEX(PA_EXTRACAOITEM!D:D,MATCH(F569,PA_EXTRACAOITEM!B:B,0),0)</f>
        <v>Devida - 13° Salário</v>
      </c>
    </row>
    <row r="570" spans="2:11" ht="15">
      <c r="B570" s="75" t="str">
        <f>INDEX(SUM!D:D,MATCH(SUM!$F$3,SUM!B:B,0),0)</f>
        <v>P081</v>
      </c>
      <c r="C570" s="74">
        <v>111</v>
      </c>
      <c r="D570" s="71" t="s">
        <v>1100</v>
      </c>
      <c r="E570" s="74">
        <f t="shared" si="8"/>
        <v>2021</v>
      </c>
      <c r="F570" s="71" t="s">
        <v>1203</v>
      </c>
      <c r="G570" s="75" t="s">
        <v>17</v>
      </c>
      <c r="H570" s="72" t="s">
        <v>1058</v>
      </c>
      <c r="I570" s="76">
        <f>'10'!E38</f>
        <v>46305</v>
      </c>
      <c r="J570" s="70" t="s">
        <v>4976</v>
      </c>
      <c r="K570" s="70" t="str">
        <f>INDEX(PA_EXTRACAOITEM!D:D,MATCH(F570,PA_EXTRACAOITEM!B:B,0),0)</f>
        <v>Contabilizada - Janeiro</v>
      </c>
    </row>
    <row r="571" spans="2:11" ht="15">
      <c r="B571" s="75" t="str">
        <f>INDEX(SUM!D:D,MATCH(SUM!$F$3,SUM!B:B,0),0)</f>
        <v>P081</v>
      </c>
      <c r="C571" s="74">
        <v>111</v>
      </c>
      <c r="D571" s="71" t="s">
        <v>1100</v>
      </c>
      <c r="E571" s="74">
        <f t="shared" si="8"/>
        <v>2021</v>
      </c>
      <c r="F571" s="71" t="s">
        <v>1204</v>
      </c>
      <c r="G571" s="75" t="s">
        <v>17</v>
      </c>
      <c r="H571" s="72" t="s">
        <v>1059</v>
      </c>
      <c r="I571" s="76">
        <f>'10'!E39</f>
        <v>49854</v>
      </c>
      <c r="J571" s="70" t="s">
        <v>4976</v>
      </c>
      <c r="K571" s="70" t="str">
        <f>INDEX(PA_EXTRACAOITEM!D:D,MATCH(F571,PA_EXTRACAOITEM!B:B,0),0)</f>
        <v>Contabilizada - Fevereiro</v>
      </c>
    </row>
    <row r="572" spans="2:11" ht="15">
      <c r="B572" s="75" t="str">
        <f>INDEX(SUM!D:D,MATCH(SUM!$F$3,SUM!B:B,0),0)</f>
        <v>P081</v>
      </c>
      <c r="C572" s="74">
        <v>111</v>
      </c>
      <c r="D572" s="71" t="s">
        <v>1100</v>
      </c>
      <c r="E572" s="74">
        <f t="shared" si="8"/>
        <v>2021</v>
      </c>
      <c r="F572" s="71" t="s">
        <v>1205</v>
      </c>
      <c r="G572" s="75" t="s">
        <v>17</v>
      </c>
      <c r="H572" s="72" t="s">
        <v>1060</v>
      </c>
      <c r="I572" s="76">
        <f>'10'!E40</f>
        <v>50021.71</v>
      </c>
      <c r="J572" s="70" t="s">
        <v>4976</v>
      </c>
      <c r="K572" s="70" t="str">
        <f>INDEX(PA_EXTRACAOITEM!D:D,MATCH(F572,PA_EXTRACAOITEM!B:B,0),0)</f>
        <v>Contabilizada - Março</v>
      </c>
    </row>
    <row r="573" spans="2:11" ht="15">
      <c r="B573" s="75" t="str">
        <f>INDEX(SUM!D:D,MATCH(SUM!$F$3,SUM!B:B,0),0)</f>
        <v>P081</v>
      </c>
      <c r="C573" s="74">
        <v>111</v>
      </c>
      <c r="D573" s="71" t="s">
        <v>1100</v>
      </c>
      <c r="E573" s="74">
        <f t="shared" si="8"/>
        <v>2021</v>
      </c>
      <c r="F573" s="71" t="s">
        <v>1206</v>
      </c>
      <c r="G573" s="75" t="s">
        <v>17</v>
      </c>
      <c r="H573" s="72" t="s">
        <v>1061</v>
      </c>
      <c r="I573" s="76">
        <f>'10'!E41</f>
        <v>49665</v>
      </c>
      <c r="J573" s="70" t="s">
        <v>4976</v>
      </c>
      <c r="K573" s="70" t="str">
        <f>INDEX(PA_EXTRACAOITEM!D:D,MATCH(F573,PA_EXTRACAOITEM!B:B,0),0)</f>
        <v>Contabilizada - Abril</v>
      </c>
    </row>
    <row r="574" spans="2:11" ht="15">
      <c r="B574" s="75" t="str">
        <f>INDEX(SUM!D:D,MATCH(SUM!$F$3,SUM!B:B,0),0)</f>
        <v>P081</v>
      </c>
      <c r="C574" s="74">
        <v>111</v>
      </c>
      <c r="D574" s="71" t="s">
        <v>1100</v>
      </c>
      <c r="E574" s="74">
        <f t="shared" si="8"/>
        <v>2021</v>
      </c>
      <c r="F574" s="71" t="s">
        <v>1207</v>
      </c>
      <c r="G574" s="75" t="s">
        <v>17</v>
      </c>
      <c r="H574" s="72" t="s">
        <v>1062</v>
      </c>
      <c r="I574" s="76">
        <f>'10'!E42</f>
        <v>48720</v>
      </c>
      <c r="J574" s="70" t="s">
        <v>4976</v>
      </c>
      <c r="K574" s="70" t="str">
        <f>INDEX(PA_EXTRACAOITEM!D:D,MATCH(F574,PA_EXTRACAOITEM!B:B,0),0)</f>
        <v>Contabilizada - Maio</v>
      </c>
    </row>
    <row r="575" spans="2:11" ht="15">
      <c r="B575" s="75" t="str">
        <f>INDEX(SUM!D:D,MATCH(SUM!$F$3,SUM!B:B,0),0)</f>
        <v>P081</v>
      </c>
      <c r="C575" s="74">
        <v>111</v>
      </c>
      <c r="D575" s="71" t="s">
        <v>1100</v>
      </c>
      <c r="E575" s="74">
        <f t="shared" si="8"/>
        <v>2021</v>
      </c>
      <c r="F575" s="71" t="s">
        <v>1208</v>
      </c>
      <c r="G575" s="75" t="s">
        <v>17</v>
      </c>
      <c r="H575" s="72" t="s">
        <v>1063</v>
      </c>
      <c r="I575" s="76">
        <f>'10'!E43</f>
        <v>49140</v>
      </c>
      <c r="J575" s="70" t="s">
        <v>4976</v>
      </c>
      <c r="K575" s="70" t="str">
        <f>INDEX(PA_EXTRACAOITEM!D:D,MATCH(F575,PA_EXTRACAOITEM!B:B,0),0)</f>
        <v>Contabilizada - Junho</v>
      </c>
    </row>
    <row r="576" spans="2:11" ht="15">
      <c r="B576" s="75" t="str">
        <f>INDEX(SUM!D:D,MATCH(SUM!$F$3,SUM!B:B,0),0)</f>
        <v>P081</v>
      </c>
      <c r="C576" s="74">
        <v>111</v>
      </c>
      <c r="D576" s="71" t="s">
        <v>1100</v>
      </c>
      <c r="E576" s="74">
        <f t="shared" si="8"/>
        <v>2021</v>
      </c>
      <c r="F576" s="71" t="s">
        <v>1209</v>
      </c>
      <c r="G576" s="75" t="s">
        <v>17</v>
      </c>
      <c r="H576" s="72" t="s">
        <v>1064</v>
      </c>
      <c r="I576" s="76">
        <f>'10'!E44</f>
        <v>52080</v>
      </c>
      <c r="J576" s="70" t="s">
        <v>4976</v>
      </c>
      <c r="K576" s="70" t="str">
        <f>INDEX(PA_EXTRACAOITEM!D:D,MATCH(F576,PA_EXTRACAOITEM!B:B,0),0)</f>
        <v>Contabilizada - Julho</v>
      </c>
    </row>
    <row r="577" spans="2:11" ht="15">
      <c r="B577" s="75" t="str">
        <f>INDEX(SUM!D:D,MATCH(SUM!$F$3,SUM!B:B,0),0)</f>
        <v>P081</v>
      </c>
      <c r="C577" s="74">
        <v>111</v>
      </c>
      <c r="D577" s="71" t="s">
        <v>1100</v>
      </c>
      <c r="E577" s="74">
        <f t="shared" si="8"/>
        <v>2021</v>
      </c>
      <c r="F577" s="71" t="s">
        <v>1210</v>
      </c>
      <c r="G577" s="75" t="s">
        <v>17</v>
      </c>
      <c r="H577" s="72" t="s">
        <v>1065</v>
      </c>
      <c r="I577" s="76">
        <f>'10'!E45</f>
        <v>47943</v>
      </c>
      <c r="J577" s="70" t="s">
        <v>4976</v>
      </c>
      <c r="K577" s="70" t="str">
        <f>INDEX(PA_EXTRACAOITEM!D:D,MATCH(F577,PA_EXTRACAOITEM!B:B,0),0)</f>
        <v>Contabilizada - Agosto</v>
      </c>
    </row>
    <row r="578" spans="2:11" ht="15">
      <c r="B578" s="75" t="str">
        <f>INDEX(SUM!D:D,MATCH(SUM!$F$3,SUM!B:B,0),0)</f>
        <v>P081</v>
      </c>
      <c r="C578" s="74">
        <v>111</v>
      </c>
      <c r="D578" s="71" t="s">
        <v>1100</v>
      </c>
      <c r="E578" s="74">
        <f t="shared" si="8"/>
        <v>2021</v>
      </c>
      <c r="F578" s="71" t="s">
        <v>1211</v>
      </c>
      <c r="G578" s="75" t="s">
        <v>17</v>
      </c>
      <c r="H578" s="72" t="s">
        <v>1066</v>
      </c>
      <c r="I578" s="76">
        <f>'10'!E46</f>
        <v>47460</v>
      </c>
      <c r="J578" s="70" t="s">
        <v>4976</v>
      </c>
      <c r="K578" s="70" t="str">
        <f>INDEX(PA_EXTRACAOITEM!D:D,MATCH(F578,PA_EXTRACAOITEM!B:B,0),0)</f>
        <v>Contabilizada - Setembro</v>
      </c>
    </row>
    <row r="579" spans="2:11" ht="15">
      <c r="B579" s="75" t="str">
        <f>INDEX(SUM!D:D,MATCH(SUM!$F$3,SUM!B:B,0),0)</f>
        <v>P081</v>
      </c>
      <c r="C579" s="74">
        <v>111</v>
      </c>
      <c r="D579" s="71" t="s">
        <v>1100</v>
      </c>
      <c r="E579" s="74">
        <f t="shared" si="8"/>
        <v>2021</v>
      </c>
      <c r="F579" s="71" t="s">
        <v>1212</v>
      </c>
      <c r="G579" s="75" t="s">
        <v>17</v>
      </c>
      <c r="H579" s="72" t="s">
        <v>1067</v>
      </c>
      <c r="I579" s="76">
        <f>'10'!E47</f>
        <v>47040</v>
      </c>
      <c r="J579" s="70" t="s">
        <v>4976</v>
      </c>
      <c r="K579" s="70" t="str">
        <f>INDEX(PA_EXTRACAOITEM!D:D,MATCH(F579,PA_EXTRACAOITEM!B:B,0),0)</f>
        <v>Contabilizada - Outubro</v>
      </c>
    </row>
    <row r="580" spans="2:11" ht="15">
      <c r="B580" s="75" t="str">
        <f>INDEX(SUM!D:D,MATCH(SUM!$F$3,SUM!B:B,0),0)</f>
        <v>P081</v>
      </c>
      <c r="C580" s="74">
        <v>111</v>
      </c>
      <c r="D580" s="71" t="s">
        <v>1100</v>
      </c>
      <c r="E580" s="74">
        <f t="shared" si="8"/>
        <v>2021</v>
      </c>
      <c r="F580" s="71" t="s">
        <v>1213</v>
      </c>
      <c r="G580" s="75" t="s">
        <v>17</v>
      </c>
      <c r="H580" s="72" t="s">
        <v>1068</v>
      </c>
      <c r="I580" s="76">
        <f>'10'!E48</f>
        <v>47250</v>
      </c>
      <c r="J580" s="70" t="s">
        <v>4976</v>
      </c>
      <c r="K580" s="70" t="str">
        <f>INDEX(PA_EXTRACAOITEM!D:D,MATCH(F580,PA_EXTRACAOITEM!B:B,0),0)</f>
        <v>Contabilizada - Novembro</v>
      </c>
    </row>
    <row r="581" spans="2:11" ht="15">
      <c r="B581" s="75" t="str">
        <f>INDEX(SUM!D:D,MATCH(SUM!$F$3,SUM!B:B,0),0)</f>
        <v>P081</v>
      </c>
      <c r="C581" s="74">
        <v>111</v>
      </c>
      <c r="D581" s="71" t="s">
        <v>1100</v>
      </c>
      <c r="E581" s="74">
        <f t="shared" si="8"/>
        <v>2021</v>
      </c>
      <c r="F581" s="71" t="s">
        <v>1214</v>
      </c>
      <c r="G581" s="75" t="s">
        <v>17</v>
      </c>
      <c r="H581" s="72" t="s">
        <v>1069</v>
      </c>
      <c r="I581" s="76">
        <f>'10'!E49</f>
        <v>46200</v>
      </c>
      <c r="J581" s="70" t="s">
        <v>4976</v>
      </c>
      <c r="K581" s="70" t="str">
        <f>INDEX(PA_EXTRACAOITEM!D:D,MATCH(F581,PA_EXTRACAOITEM!B:B,0),0)</f>
        <v>Contabilizada - Dezembro</v>
      </c>
    </row>
    <row r="582" spans="2:11" ht="15">
      <c r="B582" s="75" t="str">
        <f>INDEX(SUM!D:D,MATCH(SUM!$F$3,SUM!B:B,0),0)</f>
        <v>P081</v>
      </c>
      <c r="C582" s="74">
        <v>111</v>
      </c>
      <c r="D582" s="71" t="s">
        <v>1100</v>
      </c>
      <c r="E582" s="74">
        <f t="shared" si="8"/>
        <v>2021</v>
      </c>
      <c r="F582" s="71" t="s">
        <v>1215</v>
      </c>
      <c r="G582" s="75" t="s">
        <v>17</v>
      </c>
      <c r="H582" s="72" t="s">
        <v>1070</v>
      </c>
      <c r="I582" s="76">
        <f>'10'!E50</f>
        <v>25351.73</v>
      </c>
      <c r="J582" s="70" t="s">
        <v>4976</v>
      </c>
      <c r="K582" s="70" t="str">
        <f>INDEX(PA_EXTRACAOITEM!D:D,MATCH(F582,PA_EXTRACAOITEM!B:B,0),0)</f>
        <v>Contabilizada - 13° Salário</v>
      </c>
    </row>
    <row r="583" spans="2:11" ht="15">
      <c r="B583" s="75" t="str">
        <f>INDEX(SUM!D:D,MATCH(SUM!$F$3,SUM!B:B,0),0)</f>
        <v>P081</v>
      </c>
      <c r="C583" s="74">
        <v>111</v>
      </c>
      <c r="D583" s="71" t="s">
        <v>1100</v>
      </c>
      <c r="E583" s="74">
        <f t="shared" si="8"/>
        <v>2021</v>
      </c>
      <c r="F583" s="71" t="s">
        <v>1216</v>
      </c>
      <c r="G583" s="75" t="s">
        <v>17</v>
      </c>
      <c r="H583" s="72" t="s">
        <v>1071</v>
      </c>
      <c r="I583" s="76">
        <f>'10'!F38</f>
        <v>512.7</v>
      </c>
      <c r="J583" s="70" t="s">
        <v>4976</v>
      </c>
      <c r="K583" s="70" t="str">
        <f>INDEX(PA_EXTRACAOITEM!D:D,MATCH(F583,PA_EXTRACAOITEM!B:B,0),0)</f>
        <v>Benefícios Pagos Diretamente - Janeiro</v>
      </c>
    </row>
    <row r="584" spans="2:11" ht="15">
      <c r="B584" s="75" t="str">
        <f>INDEX(SUM!D:D,MATCH(SUM!$F$3,SUM!B:B,0),0)</f>
        <v>P081</v>
      </c>
      <c r="C584" s="74">
        <v>111</v>
      </c>
      <c r="D584" s="71" t="s">
        <v>1100</v>
      </c>
      <c r="E584" s="74">
        <f t="shared" si="8"/>
        <v>2021</v>
      </c>
      <c r="F584" s="71" t="s">
        <v>1217</v>
      </c>
      <c r="G584" s="75" t="s">
        <v>17</v>
      </c>
      <c r="H584" s="72" t="s">
        <v>1072</v>
      </c>
      <c r="I584" s="76">
        <f>'10'!F39</f>
        <v>717.78</v>
      </c>
      <c r="J584" s="70" t="s">
        <v>4976</v>
      </c>
      <c r="K584" s="70" t="str">
        <f>INDEX(PA_EXTRACAOITEM!D:D,MATCH(F584,PA_EXTRACAOITEM!B:B,0),0)</f>
        <v>Benefícios Pagos Diretamente - Fevereiro</v>
      </c>
    </row>
    <row r="585" spans="2:11" ht="15">
      <c r="B585" s="75" t="str">
        <f>INDEX(SUM!D:D,MATCH(SUM!$F$3,SUM!B:B,0),0)</f>
        <v>P081</v>
      </c>
      <c r="C585" s="74">
        <v>111</v>
      </c>
      <c r="D585" s="71" t="s">
        <v>1100</v>
      </c>
      <c r="E585" s="74">
        <f t="shared" si="8"/>
        <v>2021</v>
      </c>
      <c r="F585" s="71" t="s">
        <v>1218</v>
      </c>
      <c r="G585" s="75" t="s">
        <v>17</v>
      </c>
      <c r="H585" s="72" t="s">
        <v>1073</v>
      </c>
      <c r="I585" s="76">
        <f>'10'!F40</f>
        <v>769.05</v>
      </c>
      <c r="J585" s="70" t="s">
        <v>4976</v>
      </c>
      <c r="K585" s="70" t="str">
        <f>INDEX(PA_EXTRACAOITEM!D:D,MATCH(F585,PA_EXTRACAOITEM!B:B,0),0)</f>
        <v>Benefícios Pagos Diretamente - Março</v>
      </c>
    </row>
    <row r="586" spans="2:11" ht="15">
      <c r="B586" s="75" t="str">
        <f>INDEX(SUM!D:D,MATCH(SUM!$F$3,SUM!B:B,0),0)</f>
        <v>P081</v>
      </c>
      <c r="C586" s="74">
        <v>111</v>
      </c>
      <c r="D586" s="71" t="s">
        <v>1100</v>
      </c>
      <c r="E586" s="74">
        <f t="shared" si="8"/>
        <v>2021</v>
      </c>
      <c r="F586" s="71" t="s">
        <v>1219</v>
      </c>
      <c r="G586" s="75" t="s">
        <v>17</v>
      </c>
      <c r="H586" s="72" t="s">
        <v>1074</v>
      </c>
      <c r="I586" s="76">
        <f>'10'!F41</f>
        <v>769.05</v>
      </c>
      <c r="J586" s="70" t="s">
        <v>4976</v>
      </c>
      <c r="K586" s="70" t="str">
        <f>INDEX(PA_EXTRACAOITEM!D:D,MATCH(F586,PA_EXTRACAOITEM!B:B,0),0)</f>
        <v>Benefícios Pagos Diretamente - Abril</v>
      </c>
    </row>
    <row r="587" spans="2:11" ht="15">
      <c r="B587" s="75" t="str">
        <f>INDEX(SUM!D:D,MATCH(SUM!$F$3,SUM!B:B,0),0)</f>
        <v>P081</v>
      </c>
      <c r="C587" s="74">
        <v>111</v>
      </c>
      <c r="D587" s="71" t="s">
        <v>1100</v>
      </c>
      <c r="E587" s="74">
        <f t="shared" si="8"/>
        <v>2021</v>
      </c>
      <c r="F587" s="71" t="s">
        <v>1220</v>
      </c>
      <c r="G587" s="75" t="s">
        <v>17</v>
      </c>
      <c r="H587" s="72" t="s">
        <v>1075</v>
      </c>
      <c r="I587" s="76">
        <f>'10'!F42</f>
        <v>922.86</v>
      </c>
      <c r="J587" s="70" t="s">
        <v>4976</v>
      </c>
      <c r="K587" s="70" t="str">
        <f>INDEX(PA_EXTRACAOITEM!D:D,MATCH(F587,PA_EXTRACAOITEM!B:B,0),0)</f>
        <v>Benefícios Pagos Diretamente - Maio</v>
      </c>
    </row>
    <row r="588" spans="2:11" ht="15">
      <c r="B588" s="75" t="str">
        <f>INDEX(SUM!D:D,MATCH(SUM!$F$3,SUM!B:B,0),0)</f>
        <v>P081</v>
      </c>
      <c r="C588" s="74">
        <v>111</v>
      </c>
      <c r="D588" s="71" t="s">
        <v>1100</v>
      </c>
      <c r="E588" s="74">
        <f t="shared" si="8"/>
        <v>2021</v>
      </c>
      <c r="F588" s="71" t="s">
        <v>1221</v>
      </c>
      <c r="G588" s="75" t="s">
        <v>17</v>
      </c>
      <c r="H588" s="72" t="s">
        <v>1076</v>
      </c>
      <c r="I588" s="76">
        <f>'10'!F43</f>
        <v>974.13</v>
      </c>
      <c r="J588" s="70" t="s">
        <v>4976</v>
      </c>
      <c r="K588" s="70" t="str">
        <f>INDEX(PA_EXTRACAOITEM!D:D,MATCH(F588,PA_EXTRACAOITEM!B:B,0),0)</f>
        <v>Benefícios Pagos Diretamente - Junho</v>
      </c>
    </row>
    <row r="589" spans="2:11" ht="15">
      <c r="B589" s="75" t="str">
        <f>INDEX(SUM!D:D,MATCH(SUM!$F$3,SUM!B:B,0),0)</f>
        <v>P081</v>
      </c>
      <c r="C589" s="74">
        <v>111</v>
      </c>
      <c r="D589" s="71" t="s">
        <v>1100</v>
      </c>
      <c r="E589" s="74">
        <f t="shared" si="8"/>
        <v>2021</v>
      </c>
      <c r="F589" s="71" t="s">
        <v>1222</v>
      </c>
      <c r="G589" s="75" t="s">
        <v>17</v>
      </c>
      <c r="H589" s="72" t="s">
        <v>1077</v>
      </c>
      <c r="I589" s="76">
        <f>'10'!F44</f>
        <v>922.86</v>
      </c>
      <c r="J589" s="70" t="s">
        <v>4976</v>
      </c>
      <c r="K589" s="70" t="str">
        <f>INDEX(PA_EXTRACAOITEM!D:D,MATCH(F589,PA_EXTRACAOITEM!B:B,0),0)</f>
        <v>Benefícios Pagos Diretamente - Julho</v>
      </c>
    </row>
    <row r="590" spans="2:11" ht="15">
      <c r="B590" s="75" t="str">
        <f>INDEX(SUM!D:D,MATCH(SUM!$F$3,SUM!B:B,0),0)</f>
        <v>P081</v>
      </c>
      <c r="C590" s="74">
        <v>111</v>
      </c>
      <c r="D590" s="71" t="s">
        <v>1100</v>
      </c>
      <c r="E590" s="74">
        <f t="shared" si="8"/>
        <v>2021</v>
      </c>
      <c r="F590" s="71" t="s">
        <v>1223</v>
      </c>
      <c r="G590" s="75" t="s">
        <v>17</v>
      </c>
      <c r="H590" s="72" t="s">
        <v>1078</v>
      </c>
      <c r="I590" s="76">
        <f>'10'!F45</f>
        <v>974.13</v>
      </c>
      <c r="J590" s="70" t="s">
        <v>4976</v>
      </c>
      <c r="K590" s="70" t="str">
        <f>INDEX(PA_EXTRACAOITEM!D:D,MATCH(F590,PA_EXTRACAOITEM!B:B,0),0)</f>
        <v>Benefícios Pagos Diretamente - Agosto</v>
      </c>
    </row>
    <row r="591" spans="2:11" ht="15">
      <c r="B591" s="75" t="str">
        <f>INDEX(SUM!D:D,MATCH(SUM!$F$3,SUM!B:B,0),0)</f>
        <v>P081</v>
      </c>
      <c r="C591" s="74">
        <v>111</v>
      </c>
      <c r="D591" s="71" t="s">
        <v>1100</v>
      </c>
      <c r="E591" s="74">
        <f t="shared" si="8"/>
        <v>2021</v>
      </c>
      <c r="F591" s="71" t="s">
        <v>1224</v>
      </c>
      <c r="G591" s="75" t="s">
        <v>17</v>
      </c>
      <c r="H591" s="72" t="s">
        <v>1079</v>
      </c>
      <c r="I591" s="76">
        <f>'10'!F46</f>
        <v>922.86</v>
      </c>
      <c r="J591" s="70" t="s">
        <v>4976</v>
      </c>
      <c r="K591" s="70" t="str">
        <f>INDEX(PA_EXTRACAOITEM!D:D,MATCH(F591,PA_EXTRACAOITEM!B:B,0),0)</f>
        <v>Benefícios Pagos Diretamente - Setembro</v>
      </c>
    </row>
    <row r="592" spans="2:11" ht="15">
      <c r="B592" s="75" t="str">
        <f>INDEX(SUM!D:D,MATCH(SUM!$F$3,SUM!B:B,0),0)</f>
        <v>P081</v>
      </c>
      <c r="C592" s="74">
        <v>111</v>
      </c>
      <c r="D592" s="71" t="s">
        <v>1100</v>
      </c>
      <c r="E592" s="74">
        <f t="shared" si="8"/>
        <v>2021</v>
      </c>
      <c r="F592" s="71" t="s">
        <v>1225</v>
      </c>
      <c r="G592" s="75" t="s">
        <v>17</v>
      </c>
      <c r="H592" s="72" t="s">
        <v>1080</v>
      </c>
      <c r="I592" s="76">
        <f>'10'!F47</f>
        <v>922.86</v>
      </c>
      <c r="J592" s="70" t="s">
        <v>4976</v>
      </c>
      <c r="K592" s="70" t="str">
        <f>INDEX(PA_EXTRACAOITEM!D:D,MATCH(F592,PA_EXTRACAOITEM!B:B,0),0)</f>
        <v>Benefícios Pagos Diretamente - Outubro</v>
      </c>
    </row>
    <row r="593" spans="2:11" ht="15">
      <c r="B593" s="75" t="str">
        <f>INDEX(SUM!D:D,MATCH(SUM!$F$3,SUM!B:B,0),0)</f>
        <v>P081</v>
      </c>
      <c r="C593" s="74">
        <v>111</v>
      </c>
      <c r="D593" s="71" t="s">
        <v>1100</v>
      </c>
      <c r="E593" s="74">
        <f t="shared" si="8"/>
        <v>2021</v>
      </c>
      <c r="F593" s="71" t="s">
        <v>1226</v>
      </c>
      <c r="G593" s="75" t="s">
        <v>17</v>
      </c>
      <c r="H593" s="72" t="s">
        <v>1081</v>
      </c>
      <c r="I593" s="76">
        <f>'10'!F48</f>
        <v>922.86</v>
      </c>
      <c r="J593" s="70" t="s">
        <v>4976</v>
      </c>
      <c r="K593" s="70" t="str">
        <f>INDEX(PA_EXTRACAOITEM!D:D,MATCH(F593,PA_EXTRACAOITEM!B:B,0),0)</f>
        <v>Benefícios Pagos Diretamente - Novembro</v>
      </c>
    </row>
    <row r="594" spans="2:11" ht="15">
      <c r="B594" s="75" t="str">
        <f>INDEX(SUM!D:D,MATCH(SUM!$F$3,SUM!B:B,0),0)</f>
        <v>P081</v>
      </c>
      <c r="C594" s="74">
        <v>111</v>
      </c>
      <c r="D594" s="71" t="s">
        <v>1100</v>
      </c>
      <c r="E594" s="74">
        <f t="shared" si="8"/>
        <v>2021</v>
      </c>
      <c r="F594" s="71" t="s">
        <v>1227</v>
      </c>
      <c r="G594" s="75" t="s">
        <v>17</v>
      </c>
      <c r="H594" s="72" t="s">
        <v>1082</v>
      </c>
      <c r="I594" s="76">
        <f>'10'!F49</f>
        <v>971.59</v>
      </c>
      <c r="J594" s="70" t="s">
        <v>4976</v>
      </c>
      <c r="K594" s="70" t="str">
        <f>INDEX(PA_EXTRACAOITEM!D:D,MATCH(F594,PA_EXTRACAOITEM!B:B,0),0)</f>
        <v>Benefícios Pagos Diretamente - Dezembro</v>
      </c>
    </row>
    <row r="595" spans="2:11" ht="15">
      <c r="B595" s="75" t="str">
        <f>INDEX(SUM!D:D,MATCH(SUM!$F$3,SUM!B:B,0),0)</f>
        <v>P081</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P081</v>
      </c>
      <c r="C596" s="74">
        <v>111</v>
      </c>
      <c r="D596" s="71" t="s">
        <v>1100</v>
      </c>
      <c r="E596" s="74">
        <f aca="true" t="shared" si="9" ref="E596:E659">$E$3</f>
        <v>2021</v>
      </c>
      <c r="F596" s="71" t="s">
        <v>1229</v>
      </c>
      <c r="G596" s="75" t="s">
        <v>17</v>
      </c>
      <c r="H596" s="72" t="s">
        <v>1108</v>
      </c>
      <c r="I596" s="76">
        <f>'10'!G38</f>
        <v>45792.3</v>
      </c>
      <c r="J596" s="70" t="s">
        <v>4976</v>
      </c>
      <c r="K596" s="70" t="str">
        <f>INDEX(PA_EXTRACAOITEM!D:D,MATCH(F596,PA_EXTRACAOITEM!B:B,0),0)</f>
        <v>Recolhimento (Valor Principal) - Janeiro</v>
      </c>
    </row>
    <row r="597" spans="2:11" ht="15">
      <c r="B597" s="75" t="str">
        <f>INDEX(SUM!D:D,MATCH(SUM!$F$3,SUM!B:B,0),0)</f>
        <v>P081</v>
      </c>
      <c r="C597" s="74">
        <v>111</v>
      </c>
      <c r="D597" s="71" t="s">
        <v>1100</v>
      </c>
      <c r="E597" s="74">
        <f t="shared" si="9"/>
        <v>2021</v>
      </c>
      <c r="F597" s="71" t="s">
        <v>1230</v>
      </c>
      <c r="G597" s="75" t="s">
        <v>17</v>
      </c>
      <c r="H597" s="72" t="s">
        <v>1109</v>
      </c>
      <c r="I597" s="76">
        <f>'10'!G39</f>
        <v>49136.22</v>
      </c>
      <c r="J597" s="70" t="s">
        <v>4976</v>
      </c>
      <c r="K597" s="70" t="str">
        <f>INDEX(PA_EXTRACAOITEM!D:D,MATCH(F597,PA_EXTRACAOITEM!B:B,0),0)</f>
        <v>Recolhimento (Valor Principal) - Fevereiro</v>
      </c>
    </row>
    <row r="598" spans="2:11" ht="15">
      <c r="B598" s="75" t="str">
        <f>INDEX(SUM!D:D,MATCH(SUM!$F$3,SUM!B:B,0),0)</f>
        <v>P081</v>
      </c>
      <c r="C598" s="74">
        <v>111</v>
      </c>
      <c r="D598" s="71" t="s">
        <v>1100</v>
      </c>
      <c r="E598" s="74">
        <f t="shared" si="9"/>
        <v>2021</v>
      </c>
      <c r="F598" s="71" t="s">
        <v>1231</v>
      </c>
      <c r="G598" s="75" t="s">
        <v>17</v>
      </c>
      <c r="H598" s="72" t="s">
        <v>1110</v>
      </c>
      <c r="I598" s="76">
        <f>'10'!G40</f>
        <v>49252.659999999996</v>
      </c>
      <c r="J598" s="70" t="s">
        <v>4976</v>
      </c>
      <c r="K598" s="70" t="str">
        <f>INDEX(PA_EXTRACAOITEM!D:D,MATCH(F598,PA_EXTRACAOITEM!B:B,0),0)</f>
        <v>Recolhimento (Valor Principal) - Março</v>
      </c>
    </row>
    <row r="599" spans="2:11" ht="15">
      <c r="B599" s="75" t="str">
        <f>INDEX(SUM!D:D,MATCH(SUM!$F$3,SUM!B:B,0),0)</f>
        <v>P081</v>
      </c>
      <c r="C599" s="74">
        <v>111</v>
      </c>
      <c r="D599" s="71" t="s">
        <v>1100</v>
      </c>
      <c r="E599" s="74">
        <f t="shared" si="9"/>
        <v>2021</v>
      </c>
      <c r="F599" s="71" t="s">
        <v>1232</v>
      </c>
      <c r="G599" s="75" t="s">
        <v>17</v>
      </c>
      <c r="H599" s="72" t="s">
        <v>1111</v>
      </c>
      <c r="I599" s="76">
        <f>'10'!G41</f>
        <v>48895.95</v>
      </c>
      <c r="J599" s="70" t="s">
        <v>4976</v>
      </c>
      <c r="K599" s="70" t="str">
        <f>INDEX(PA_EXTRACAOITEM!D:D,MATCH(F599,PA_EXTRACAOITEM!B:B,0),0)</f>
        <v>Recolhimento (Valor Principal) - Abril</v>
      </c>
    </row>
    <row r="600" spans="2:11" ht="15">
      <c r="B600" s="75" t="str">
        <f>INDEX(SUM!D:D,MATCH(SUM!$F$3,SUM!B:B,0),0)</f>
        <v>P081</v>
      </c>
      <c r="C600" s="74">
        <v>111</v>
      </c>
      <c r="D600" s="71" t="s">
        <v>1100</v>
      </c>
      <c r="E600" s="74">
        <f t="shared" si="9"/>
        <v>2021</v>
      </c>
      <c r="F600" s="71" t="s">
        <v>1233</v>
      </c>
      <c r="G600" s="75" t="s">
        <v>17</v>
      </c>
      <c r="H600" s="72" t="s">
        <v>1112</v>
      </c>
      <c r="I600" s="76">
        <f>'10'!G42</f>
        <v>47797.14</v>
      </c>
      <c r="J600" s="70" t="s">
        <v>4976</v>
      </c>
      <c r="K600" s="70" t="str">
        <f>INDEX(PA_EXTRACAOITEM!D:D,MATCH(F600,PA_EXTRACAOITEM!B:B,0),0)</f>
        <v>Recolhimento (Valor Principal) - Maio</v>
      </c>
    </row>
    <row r="601" spans="2:11" ht="15">
      <c r="B601" s="75" t="str">
        <f>INDEX(SUM!D:D,MATCH(SUM!$F$3,SUM!B:B,0),0)</f>
        <v>P081</v>
      </c>
      <c r="C601" s="74">
        <v>111</v>
      </c>
      <c r="D601" s="71" t="s">
        <v>1100</v>
      </c>
      <c r="E601" s="74">
        <f t="shared" si="9"/>
        <v>2021</v>
      </c>
      <c r="F601" s="71" t="s">
        <v>1234</v>
      </c>
      <c r="G601" s="75" t="s">
        <v>17</v>
      </c>
      <c r="H601" s="72" t="s">
        <v>1113</v>
      </c>
      <c r="I601" s="76">
        <f>'10'!G43</f>
        <v>48165.87</v>
      </c>
      <c r="J601" s="70" t="s">
        <v>4976</v>
      </c>
      <c r="K601" s="70" t="str">
        <f>INDEX(PA_EXTRACAOITEM!D:D,MATCH(F601,PA_EXTRACAOITEM!B:B,0),0)</f>
        <v>Recolhimento (Valor Principal) - Junho</v>
      </c>
    </row>
    <row r="602" spans="2:11" ht="15">
      <c r="B602" s="75" t="str">
        <f>INDEX(SUM!D:D,MATCH(SUM!$F$3,SUM!B:B,0),0)</f>
        <v>P081</v>
      </c>
      <c r="C602" s="74">
        <v>111</v>
      </c>
      <c r="D602" s="71" t="s">
        <v>1100</v>
      </c>
      <c r="E602" s="74">
        <f t="shared" si="9"/>
        <v>2021</v>
      </c>
      <c r="F602" s="71" t="s">
        <v>1235</v>
      </c>
      <c r="G602" s="75" t="s">
        <v>17</v>
      </c>
      <c r="H602" s="72" t="s">
        <v>1114</v>
      </c>
      <c r="I602" s="76">
        <f>'10'!G44</f>
        <v>51157.14</v>
      </c>
      <c r="J602" s="70" t="s">
        <v>4976</v>
      </c>
      <c r="K602" s="70" t="str">
        <f>INDEX(PA_EXTRACAOITEM!D:D,MATCH(F602,PA_EXTRACAOITEM!B:B,0),0)</f>
        <v>Recolhimento (Valor Principal) - Julho</v>
      </c>
    </row>
    <row r="603" spans="2:11" ht="15">
      <c r="B603" s="75" t="str">
        <f>INDEX(SUM!D:D,MATCH(SUM!$F$3,SUM!B:B,0),0)</f>
        <v>P081</v>
      </c>
      <c r="C603" s="74">
        <v>111</v>
      </c>
      <c r="D603" s="71" t="s">
        <v>1100</v>
      </c>
      <c r="E603" s="74">
        <f t="shared" si="9"/>
        <v>2021</v>
      </c>
      <c r="F603" s="71" t="s">
        <v>1236</v>
      </c>
      <c r="G603" s="75" t="s">
        <v>17</v>
      </c>
      <c r="H603" s="72" t="s">
        <v>1115</v>
      </c>
      <c r="I603" s="76">
        <f>'10'!G45</f>
        <v>46968.87</v>
      </c>
      <c r="J603" s="70" t="s">
        <v>4976</v>
      </c>
      <c r="K603" s="70" t="str">
        <f>INDEX(PA_EXTRACAOITEM!D:D,MATCH(F603,PA_EXTRACAOITEM!B:B,0),0)</f>
        <v>Recolhimento (Valor Principal) - Agosto</v>
      </c>
    </row>
    <row r="604" spans="2:11" ht="15">
      <c r="B604" s="75" t="str">
        <f>INDEX(SUM!D:D,MATCH(SUM!$F$3,SUM!B:B,0),0)</f>
        <v>P081</v>
      </c>
      <c r="C604" s="74">
        <v>111</v>
      </c>
      <c r="D604" s="71" t="s">
        <v>1100</v>
      </c>
      <c r="E604" s="74">
        <f t="shared" si="9"/>
        <v>2021</v>
      </c>
      <c r="F604" s="71" t="s">
        <v>1237</v>
      </c>
      <c r="G604" s="75" t="s">
        <v>17</v>
      </c>
      <c r="H604" s="72" t="s">
        <v>1116</v>
      </c>
      <c r="I604" s="76">
        <f>'10'!G46</f>
        <v>46537.14</v>
      </c>
      <c r="J604" s="70" t="s">
        <v>4976</v>
      </c>
      <c r="K604" s="70" t="str">
        <f>INDEX(PA_EXTRACAOITEM!D:D,MATCH(F604,PA_EXTRACAOITEM!B:B,0),0)</f>
        <v>Recolhimento (Valor Principal) - Setembro</v>
      </c>
    </row>
    <row r="605" spans="2:11" ht="15">
      <c r="B605" s="75" t="str">
        <f>INDEX(SUM!D:D,MATCH(SUM!$F$3,SUM!B:B,0),0)</f>
        <v>P081</v>
      </c>
      <c r="C605" s="74">
        <v>111</v>
      </c>
      <c r="D605" s="71" t="s">
        <v>1100</v>
      </c>
      <c r="E605" s="74">
        <f t="shared" si="9"/>
        <v>2021</v>
      </c>
      <c r="F605" s="71" t="s">
        <v>1238</v>
      </c>
      <c r="G605" s="75" t="s">
        <v>17</v>
      </c>
      <c r="H605" s="72" t="s">
        <v>1117</v>
      </c>
      <c r="I605" s="76">
        <f>'10'!G47</f>
        <v>46117.14</v>
      </c>
      <c r="J605" s="70" t="s">
        <v>4976</v>
      </c>
      <c r="K605" s="70" t="str">
        <f>INDEX(PA_EXTRACAOITEM!D:D,MATCH(F605,PA_EXTRACAOITEM!B:B,0),0)</f>
        <v>Recolhimento (Valor Principal) - Outubro</v>
      </c>
    </row>
    <row r="606" spans="2:11" ht="15">
      <c r="B606" s="75" t="str">
        <f>INDEX(SUM!D:D,MATCH(SUM!$F$3,SUM!B:B,0),0)</f>
        <v>P081</v>
      </c>
      <c r="C606" s="74">
        <v>111</v>
      </c>
      <c r="D606" s="71" t="s">
        <v>1100</v>
      </c>
      <c r="E606" s="74">
        <f t="shared" si="9"/>
        <v>2021</v>
      </c>
      <c r="F606" s="71" t="s">
        <v>1239</v>
      </c>
      <c r="G606" s="75" t="s">
        <v>17</v>
      </c>
      <c r="H606" s="72" t="s">
        <v>1118</v>
      </c>
      <c r="I606" s="76">
        <f>'10'!G48</f>
        <v>46327.14</v>
      </c>
      <c r="J606" s="70" t="s">
        <v>4976</v>
      </c>
      <c r="K606" s="70" t="str">
        <f>INDEX(PA_EXTRACAOITEM!D:D,MATCH(F606,PA_EXTRACAOITEM!B:B,0),0)</f>
        <v>Recolhimento (Valor Principal) - Novembro</v>
      </c>
    </row>
    <row r="607" spans="2:11" ht="15">
      <c r="B607" s="75" t="str">
        <f>INDEX(SUM!D:D,MATCH(SUM!$F$3,SUM!B:B,0),0)</f>
        <v>P081</v>
      </c>
      <c r="C607" s="74">
        <v>111</v>
      </c>
      <c r="D607" s="71" t="s">
        <v>1100</v>
      </c>
      <c r="E607" s="74">
        <f t="shared" si="9"/>
        <v>2021</v>
      </c>
      <c r="F607" s="71" t="s">
        <v>1240</v>
      </c>
      <c r="G607" s="75" t="s">
        <v>17</v>
      </c>
      <c r="H607" s="72" t="s">
        <v>1119</v>
      </c>
      <c r="I607" s="76">
        <f>'10'!G49</f>
        <v>45228.41</v>
      </c>
      <c r="J607" s="70" t="s">
        <v>4976</v>
      </c>
      <c r="K607" s="70" t="str">
        <f>INDEX(PA_EXTRACAOITEM!D:D,MATCH(F607,PA_EXTRACAOITEM!B:B,0),0)</f>
        <v>Recolhimento (Valor Principal) - Dezembro</v>
      </c>
    </row>
    <row r="608" spans="2:11" ht="15">
      <c r="B608" s="75" t="str">
        <f>INDEX(SUM!D:D,MATCH(SUM!$F$3,SUM!B:B,0),0)</f>
        <v>P081</v>
      </c>
      <c r="C608" s="74">
        <v>111</v>
      </c>
      <c r="D608" s="71" t="s">
        <v>1100</v>
      </c>
      <c r="E608" s="74">
        <f t="shared" si="9"/>
        <v>2021</v>
      </c>
      <c r="F608" s="71" t="s">
        <v>1241</v>
      </c>
      <c r="G608" s="75" t="s">
        <v>17</v>
      </c>
      <c r="H608" s="72" t="s">
        <v>1120</v>
      </c>
      <c r="I608" s="76">
        <f>'10'!G50</f>
        <v>25351.73</v>
      </c>
      <c r="J608" s="70" t="s">
        <v>4976</v>
      </c>
      <c r="K608" s="70" t="str">
        <f>INDEX(PA_EXTRACAOITEM!D:D,MATCH(F608,PA_EXTRACAOITEM!B:B,0),0)</f>
        <v>Recolhimento (Valor Principal) - 13° Salário</v>
      </c>
    </row>
    <row r="609" spans="2:11" ht="15">
      <c r="B609" s="75" t="str">
        <f>INDEX(SUM!D:D,MATCH(SUM!$F$3,SUM!B:B,0),0)</f>
        <v>P081</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P081</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P081</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P081</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P081</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P081</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P081</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P081</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P081</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P081</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P081</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P081</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P081</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P081</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P081</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P081</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P081</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P081</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P081</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P081</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P081</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P081</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P081</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P081</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P081</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P081</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P081</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P081</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P081</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P081</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P081</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P081</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P081</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P081</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P081</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P081</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P081</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P081</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P081</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P081</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P081</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P081</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P081</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P081</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P081</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P081</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P081</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P081</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P081</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P081</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P081</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P081</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P081</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P081</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P081</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P081</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P081</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P081</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P081</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P081</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P081</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P081</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P081</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P081</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P081</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4" stopIfTrue="1">
      <formula>AND(#REF!&lt;&gt;"x",I147&lt;&gt;E437)</formula>
    </cfRule>
  </conditionalFormatting>
  <conditionalFormatting sqref="I22:I38 I40:I60">
    <cfRule type="expression" priority="106" dxfId="74" stopIfTrue="1">
      <formula>AND(#REF!&lt;&gt;"x",I22&lt;&gt;#REF!)</formula>
    </cfRule>
  </conditionalFormatting>
  <conditionalFormatting sqref="I12:I22 H21">
    <cfRule type="expression" priority="111" dxfId="74" stopIfTrue="1">
      <formula>AND(#REF!&lt;&gt;"x",H12&lt;&gt;#REF!)</formula>
    </cfRule>
  </conditionalFormatting>
  <conditionalFormatting sqref="I90:I115">
    <cfRule type="expression" priority="113" dxfId="74" stopIfTrue="1">
      <formula>AND(#REF!&lt;&gt;"x",I90&lt;&gt;#REF!)</formula>
    </cfRule>
  </conditionalFormatting>
  <conditionalFormatting sqref="I294:I332">
    <cfRule type="expression" priority="116" dxfId="74" stopIfTrue="1">
      <formula>AND(#REF!&lt;&gt;"x",I294&lt;&gt;#REF!)</formula>
    </cfRule>
  </conditionalFormatting>
  <conditionalFormatting sqref="I234:I252">
    <cfRule type="expression" priority="117" dxfId="74" stopIfTrue="1">
      <formula>AND(#REF!&lt;&gt;"x",I234&lt;&gt;F505)</formula>
    </cfRule>
  </conditionalFormatting>
  <conditionalFormatting sqref="I39">
    <cfRule type="expression" priority="1" dxfId="74"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5" stopIfTrue="1">
      <formula>J11=FALSE</formula>
    </cfRule>
    <cfRule type="expression" priority="8" dxfId="76" stopIfTrue="1">
      <formula>J11=TRUE</formula>
    </cfRule>
  </conditionalFormatting>
  <conditionalFormatting sqref="C21">
    <cfRule type="expression" priority="1" dxfId="75" stopIfTrue="1">
      <formula>J21=FALSE</formula>
    </cfRule>
    <cfRule type="expression" priority="2" dxfId="7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ITAPISSUMA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8135481944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4" stopIfTrue="1">
      <formula>$E31&lt;&gt;$H31</formula>
    </cfRule>
  </conditionalFormatting>
  <conditionalFormatting sqref="F11:J11 F9:V10">
    <cfRule type="cellIs" priority="8" dxfId="77" operator="equal" stopIfTrue="1">
      <formula>""</formula>
    </cfRule>
  </conditionalFormatting>
  <conditionalFormatting sqref="B8 A7:A18 B12:B13 C9:C11">
    <cfRule type="expression" priority="9" dxfId="78" stopIfTrue="1">
      <formula>OR(#REF!&gt;0,#REF!&lt;0)</formula>
    </cfRule>
  </conditionalFormatting>
  <conditionalFormatting sqref="B7">
    <cfRule type="expression" priority="15" dxfId="7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ITAPISSUMA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5187670.8</v>
      </c>
      <c r="E13" s="26"/>
      <c r="F13" s="26"/>
    </row>
    <row r="14" spans="1:6" s="27" customFormat="1" ht="15.75">
      <c r="A14" s="22"/>
      <c r="B14" s="49" t="s">
        <v>4994</v>
      </c>
      <c r="D14" s="52">
        <v>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74" stopIfTrue="1">
      <formula>$F10&lt;&gt;$I10</formula>
    </cfRule>
  </conditionalFormatting>
  <conditionalFormatting sqref="D11:D15">
    <cfRule type="cellIs" priority="4" dxfId="7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ITAPISSUMA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822</v>
      </c>
      <c r="G10" s="102">
        <v>2012</v>
      </c>
      <c r="H10" s="52">
        <v>6000</v>
      </c>
      <c r="I10" s="5"/>
      <c r="J10" s="5"/>
      <c r="L10" s="100" t="s">
        <v>498</v>
      </c>
    </row>
    <row r="11" spans="2:12" ht="15.75">
      <c r="B11" s="55" t="s">
        <v>283</v>
      </c>
      <c r="C11" s="56" t="s">
        <v>5</v>
      </c>
      <c r="D11" s="58" t="s">
        <v>532</v>
      </c>
      <c r="E11" s="62" t="s">
        <v>498</v>
      </c>
      <c r="F11" s="101">
        <v>822</v>
      </c>
      <c r="G11" s="102">
        <v>2012</v>
      </c>
      <c r="H11" s="52">
        <v>6000</v>
      </c>
      <c r="I11" s="5"/>
      <c r="J11" s="5"/>
      <c r="L11" s="99" t="s">
        <v>499</v>
      </c>
    </row>
    <row r="12" spans="2:12" ht="15.75">
      <c r="B12" s="55" t="s">
        <v>284</v>
      </c>
      <c r="C12" s="56" t="s">
        <v>6</v>
      </c>
      <c r="D12" s="58" t="s">
        <v>532</v>
      </c>
      <c r="E12" s="62" t="s">
        <v>498</v>
      </c>
      <c r="F12" s="101">
        <v>822</v>
      </c>
      <c r="G12" s="102">
        <v>2012</v>
      </c>
      <c r="H12" s="52">
        <v>6000</v>
      </c>
      <c r="I12" s="5"/>
      <c r="J12" s="5"/>
      <c r="L12" s="99" t="s">
        <v>500</v>
      </c>
    </row>
    <row r="13" spans="2:12" ht="15.75">
      <c r="B13" s="55" t="s">
        <v>285</v>
      </c>
      <c r="C13" s="56" t="s">
        <v>7</v>
      </c>
      <c r="D13" s="58" t="s">
        <v>532</v>
      </c>
      <c r="E13" s="62" t="s">
        <v>498</v>
      </c>
      <c r="F13" s="101">
        <v>822</v>
      </c>
      <c r="G13" s="102">
        <v>2012</v>
      </c>
      <c r="H13" s="52">
        <v>6000</v>
      </c>
      <c r="I13" s="5"/>
      <c r="J13" s="5"/>
      <c r="L13" s="99" t="s">
        <v>501</v>
      </c>
    </row>
    <row r="14" spans="2:10" ht="15.75">
      <c r="B14" s="55" t="s">
        <v>286</v>
      </c>
      <c r="C14" s="56" t="s">
        <v>8</v>
      </c>
      <c r="D14" s="58" t="s">
        <v>532</v>
      </c>
      <c r="E14" s="62" t="s">
        <v>498</v>
      </c>
      <c r="F14" s="101">
        <v>822</v>
      </c>
      <c r="G14" s="102">
        <v>2012</v>
      </c>
      <c r="H14" s="52">
        <v>6000</v>
      </c>
      <c r="I14" s="5"/>
      <c r="J14" s="5"/>
    </row>
    <row r="15" spans="2:10" ht="15.75">
      <c r="B15" s="55" t="s">
        <v>287</v>
      </c>
      <c r="C15" s="56" t="s">
        <v>9</v>
      </c>
      <c r="D15" s="58" t="s">
        <v>532</v>
      </c>
      <c r="E15" s="62" t="s">
        <v>498</v>
      </c>
      <c r="F15" s="101">
        <v>822</v>
      </c>
      <c r="G15" s="102">
        <v>2012</v>
      </c>
      <c r="H15" s="52">
        <v>6000</v>
      </c>
      <c r="I15" s="5"/>
      <c r="J15" s="5"/>
    </row>
    <row r="16" spans="2:10" ht="15.75">
      <c r="B16" s="55" t="s">
        <v>288</v>
      </c>
      <c r="C16" s="56" t="s">
        <v>10</v>
      </c>
      <c r="D16" s="58" t="s">
        <v>532</v>
      </c>
      <c r="E16" s="62" t="s">
        <v>498</v>
      </c>
      <c r="F16" s="101">
        <v>822</v>
      </c>
      <c r="G16" s="102">
        <v>2012</v>
      </c>
      <c r="H16" s="52">
        <v>6000</v>
      </c>
      <c r="I16" s="5"/>
      <c r="J16" s="5"/>
    </row>
    <row r="17" spans="2:10" ht="15.75">
      <c r="B17" s="55" t="s">
        <v>289</v>
      </c>
      <c r="C17" s="56" t="s">
        <v>11</v>
      </c>
      <c r="D17" s="58" t="s">
        <v>532</v>
      </c>
      <c r="E17" s="62" t="s">
        <v>498</v>
      </c>
      <c r="F17" s="101">
        <v>822</v>
      </c>
      <c r="G17" s="102">
        <v>2012</v>
      </c>
      <c r="H17" s="52">
        <v>6000</v>
      </c>
      <c r="I17" s="5"/>
      <c r="J17" s="5"/>
    </row>
    <row r="18" spans="2:10" ht="15.75">
      <c r="B18" s="55" t="s">
        <v>290</v>
      </c>
      <c r="C18" s="56" t="s">
        <v>12</v>
      </c>
      <c r="D18" s="58" t="s">
        <v>532</v>
      </c>
      <c r="E18" s="62" t="s">
        <v>498</v>
      </c>
      <c r="F18" s="101">
        <v>822</v>
      </c>
      <c r="G18" s="102">
        <v>2012</v>
      </c>
      <c r="H18" s="52">
        <v>6000</v>
      </c>
      <c r="I18" s="5"/>
      <c r="J18" s="5"/>
    </row>
    <row r="19" spans="2:10" ht="15.75">
      <c r="B19" s="55" t="s">
        <v>291</v>
      </c>
      <c r="C19" s="56" t="s">
        <v>13</v>
      </c>
      <c r="D19" s="58" t="s">
        <v>532</v>
      </c>
      <c r="E19" s="62" t="s">
        <v>498</v>
      </c>
      <c r="F19" s="101">
        <v>822</v>
      </c>
      <c r="G19" s="102">
        <v>2012</v>
      </c>
      <c r="H19" s="52">
        <v>6000</v>
      </c>
      <c r="I19" s="5"/>
      <c r="J19" s="5"/>
    </row>
    <row r="20" spans="2:10" ht="15.75">
      <c r="B20" s="55" t="s">
        <v>292</v>
      </c>
      <c r="C20" s="56" t="s">
        <v>14</v>
      </c>
      <c r="D20" s="58" t="s">
        <v>532</v>
      </c>
      <c r="E20" s="62" t="s">
        <v>498</v>
      </c>
      <c r="F20" s="101">
        <v>822</v>
      </c>
      <c r="G20" s="102">
        <v>2012</v>
      </c>
      <c r="H20" s="52">
        <v>6000</v>
      </c>
      <c r="I20" s="5"/>
      <c r="J20" s="5"/>
    </row>
    <row r="21" spans="2:10" ht="15.75">
      <c r="B21" s="55" t="s">
        <v>293</v>
      </c>
      <c r="C21" s="56" t="s">
        <v>15</v>
      </c>
      <c r="D21" s="58" t="s">
        <v>532</v>
      </c>
      <c r="E21" s="62" t="s">
        <v>498</v>
      </c>
      <c r="F21" s="101">
        <v>822</v>
      </c>
      <c r="G21" s="102">
        <v>2012</v>
      </c>
      <c r="H21" s="52">
        <v>6000</v>
      </c>
      <c r="I21" s="5"/>
      <c r="J21" s="5"/>
    </row>
    <row r="22" spans="2:10" ht="15.75">
      <c r="B22" s="55" t="s">
        <v>294</v>
      </c>
      <c r="C22" s="56" t="s">
        <v>295</v>
      </c>
      <c r="D22" s="58" t="s">
        <v>532</v>
      </c>
      <c r="E22" s="62" t="s">
        <v>498</v>
      </c>
      <c r="F22" s="101">
        <v>822</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7" sqref="E17: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ITAPISSUMA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66000</v>
      </c>
      <c r="F10" s="5"/>
      <c r="G10" s="5"/>
      <c r="I10" s="100" t="s">
        <v>498</v>
      </c>
    </row>
    <row r="11" spans="2:9" ht="15.75">
      <c r="B11" s="55" t="s">
        <v>283</v>
      </c>
      <c r="C11" s="56" t="s">
        <v>5</v>
      </c>
      <c r="D11" s="63" t="s">
        <v>535</v>
      </c>
      <c r="E11" s="52">
        <v>66000</v>
      </c>
      <c r="F11" s="5"/>
      <c r="G11" s="5"/>
      <c r="I11" s="99" t="s">
        <v>499</v>
      </c>
    </row>
    <row r="12" spans="2:9" ht="15.75">
      <c r="B12" s="55" t="s">
        <v>284</v>
      </c>
      <c r="C12" s="56" t="s">
        <v>6</v>
      </c>
      <c r="D12" s="63" t="s">
        <v>535</v>
      </c>
      <c r="E12" s="52">
        <v>66000</v>
      </c>
      <c r="F12" s="5"/>
      <c r="G12" s="5"/>
      <c r="I12" s="99" t="s">
        <v>500</v>
      </c>
    </row>
    <row r="13" spans="2:9" ht="15.75">
      <c r="B13" s="55" t="s">
        <v>285</v>
      </c>
      <c r="C13" s="56" t="s">
        <v>7</v>
      </c>
      <c r="D13" s="63" t="s">
        <v>535</v>
      </c>
      <c r="E13" s="52">
        <v>66000</v>
      </c>
      <c r="F13" s="5"/>
      <c r="G13" s="5"/>
      <c r="I13" s="99" t="s">
        <v>501</v>
      </c>
    </row>
    <row r="14" spans="2:7" ht="15.75">
      <c r="B14" s="55" t="s">
        <v>286</v>
      </c>
      <c r="C14" s="56" t="s">
        <v>8</v>
      </c>
      <c r="D14" s="63" t="s">
        <v>535</v>
      </c>
      <c r="E14" s="52">
        <v>66000</v>
      </c>
      <c r="F14" s="5"/>
      <c r="G14" s="5"/>
    </row>
    <row r="15" spans="2:7" ht="15.75">
      <c r="B15" s="55" t="s">
        <v>287</v>
      </c>
      <c r="C15" s="56" t="s">
        <v>9</v>
      </c>
      <c r="D15" s="63" t="s">
        <v>535</v>
      </c>
      <c r="E15" s="52">
        <v>66000</v>
      </c>
      <c r="F15" s="5"/>
      <c r="G15" s="5"/>
    </row>
    <row r="16" spans="2:7" ht="15.75">
      <c r="B16" s="55" t="s">
        <v>288</v>
      </c>
      <c r="C16" s="56" t="s">
        <v>10</v>
      </c>
      <c r="D16" s="63" t="s">
        <v>535</v>
      </c>
      <c r="E16" s="52">
        <v>84000</v>
      </c>
      <c r="F16" s="5"/>
      <c r="G16" s="5"/>
    </row>
    <row r="17" spans="2:7" ht="15.75">
      <c r="B17" s="55" t="s">
        <v>289</v>
      </c>
      <c r="C17" s="56" t="s">
        <v>11</v>
      </c>
      <c r="D17" s="63" t="s">
        <v>535</v>
      </c>
      <c r="E17" s="52">
        <v>66000</v>
      </c>
      <c r="F17" s="5"/>
      <c r="G17" s="5"/>
    </row>
    <row r="18" spans="2:7" ht="15.75">
      <c r="B18" s="55" t="s">
        <v>290</v>
      </c>
      <c r="C18" s="56" t="s">
        <v>12</v>
      </c>
      <c r="D18" s="63" t="s">
        <v>535</v>
      </c>
      <c r="E18" s="52">
        <v>66000</v>
      </c>
      <c r="F18" s="5"/>
      <c r="G18" s="5"/>
    </row>
    <row r="19" spans="2:7" ht="15.75">
      <c r="B19" s="55" t="s">
        <v>291</v>
      </c>
      <c r="C19" s="56" t="s">
        <v>13</v>
      </c>
      <c r="D19" s="63" t="s">
        <v>535</v>
      </c>
      <c r="E19" s="52">
        <v>66000</v>
      </c>
      <c r="F19" s="5"/>
      <c r="G19" s="5"/>
    </row>
    <row r="20" spans="2:7" ht="15.75">
      <c r="B20" s="55" t="s">
        <v>292</v>
      </c>
      <c r="C20" s="56" t="s">
        <v>14</v>
      </c>
      <c r="D20" s="63" t="s">
        <v>535</v>
      </c>
      <c r="E20" s="52">
        <v>66000</v>
      </c>
      <c r="F20" s="5"/>
      <c r="G20" s="5"/>
    </row>
    <row r="21" spans="2:7" ht="15.75">
      <c r="B21" s="55" t="s">
        <v>293</v>
      </c>
      <c r="C21" s="56" t="s">
        <v>15</v>
      </c>
      <c r="D21" s="63" t="s">
        <v>535</v>
      </c>
      <c r="E21" s="52">
        <v>66000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ITAPISSUMA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501</v>
      </c>
      <c r="F10" s="101">
        <v>830</v>
      </c>
      <c r="G10" s="102">
        <v>2013</v>
      </c>
      <c r="H10" s="52">
        <v>0</v>
      </c>
      <c r="I10" s="5"/>
      <c r="J10" s="5"/>
      <c r="L10" s="100" t="s">
        <v>498</v>
      </c>
    </row>
    <row r="11" spans="2:12" ht="15.75">
      <c r="B11" s="55" t="s">
        <v>283</v>
      </c>
      <c r="C11" s="56" t="s">
        <v>5</v>
      </c>
      <c r="D11" s="58" t="s">
        <v>536</v>
      </c>
      <c r="E11" s="62" t="s">
        <v>501</v>
      </c>
      <c r="F11" s="101">
        <v>830</v>
      </c>
      <c r="G11" s="102">
        <v>2013</v>
      </c>
      <c r="H11" s="52">
        <v>0</v>
      </c>
      <c r="I11" s="5"/>
      <c r="J11" s="5"/>
      <c r="L11" s="99" t="s">
        <v>499</v>
      </c>
    </row>
    <row r="12" spans="2:12" ht="15.75">
      <c r="B12" s="55" t="s">
        <v>284</v>
      </c>
      <c r="C12" s="56" t="s">
        <v>6</v>
      </c>
      <c r="D12" s="58" t="s">
        <v>536</v>
      </c>
      <c r="E12" s="62" t="s">
        <v>501</v>
      </c>
      <c r="F12" s="101">
        <v>830</v>
      </c>
      <c r="G12" s="102">
        <v>2013</v>
      </c>
      <c r="H12" s="52">
        <v>0</v>
      </c>
      <c r="I12" s="5"/>
      <c r="J12" s="5"/>
      <c r="L12" s="99" t="s">
        <v>500</v>
      </c>
    </row>
    <row r="13" spans="2:12" ht="15.75">
      <c r="B13" s="55" t="s">
        <v>285</v>
      </c>
      <c r="C13" s="56" t="s">
        <v>7</v>
      </c>
      <c r="D13" s="58" t="s">
        <v>536</v>
      </c>
      <c r="E13" s="62" t="s">
        <v>501</v>
      </c>
      <c r="F13" s="101">
        <v>830</v>
      </c>
      <c r="G13" s="102">
        <v>2013</v>
      </c>
      <c r="H13" s="52">
        <v>0</v>
      </c>
      <c r="I13" s="5"/>
      <c r="J13" s="5"/>
      <c r="L13" s="99" t="s">
        <v>501</v>
      </c>
    </row>
    <row r="14" spans="2:10" ht="15.75">
      <c r="B14" s="55" t="s">
        <v>286</v>
      </c>
      <c r="C14" s="56" t="s">
        <v>8</v>
      </c>
      <c r="D14" s="58" t="s">
        <v>536</v>
      </c>
      <c r="E14" s="62" t="s">
        <v>501</v>
      </c>
      <c r="F14" s="101">
        <v>830</v>
      </c>
      <c r="G14" s="102">
        <v>2013</v>
      </c>
      <c r="H14" s="52">
        <v>0</v>
      </c>
      <c r="I14" s="5"/>
      <c r="J14" s="5"/>
    </row>
    <row r="15" spans="2:10" ht="15.75">
      <c r="B15" s="55" t="s">
        <v>287</v>
      </c>
      <c r="C15" s="56" t="s">
        <v>9</v>
      </c>
      <c r="D15" s="58" t="s">
        <v>536</v>
      </c>
      <c r="E15" s="62" t="s">
        <v>501</v>
      </c>
      <c r="F15" s="101">
        <v>830</v>
      </c>
      <c r="G15" s="102">
        <v>2013</v>
      </c>
      <c r="H15" s="52">
        <v>0</v>
      </c>
      <c r="I15" s="5"/>
      <c r="J15" s="5"/>
    </row>
    <row r="16" spans="2:10" ht="15.75">
      <c r="B16" s="55" t="s">
        <v>288</v>
      </c>
      <c r="C16" s="56" t="s">
        <v>10</v>
      </c>
      <c r="D16" s="58" t="s">
        <v>536</v>
      </c>
      <c r="E16" s="62" t="s">
        <v>501</v>
      </c>
      <c r="F16" s="101">
        <v>830</v>
      </c>
      <c r="G16" s="102">
        <v>2013</v>
      </c>
      <c r="H16" s="52">
        <v>0</v>
      </c>
      <c r="I16" s="5"/>
      <c r="J16" s="5"/>
    </row>
    <row r="17" spans="2:10" ht="15.75">
      <c r="B17" s="55" t="s">
        <v>289</v>
      </c>
      <c r="C17" s="56" t="s">
        <v>11</v>
      </c>
      <c r="D17" s="58" t="s">
        <v>536</v>
      </c>
      <c r="E17" s="62" t="s">
        <v>501</v>
      </c>
      <c r="F17" s="101">
        <v>830</v>
      </c>
      <c r="G17" s="102">
        <v>2013</v>
      </c>
      <c r="H17" s="52">
        <v>0</v>
      </c>
      <c r="I17" s="5"/>
      <c r="J17" s="5"/>
    </row>
    <row r="18" spans="2:10" ht="15.75">
      <c r="B18" s="55" t="s">
        <v>290</v>
      </c>
      <c r="C18" s="56" t="s">
        <v>12</v>
      </c>
      <c r="D18" s="58" t="s">
        <v>536</v>
      </c>
      <c r="E18" s="62" t="s">
        <v>501</v>
      </c>
      <c r="F18" s="101">
        <v>830</v>
      </c>
      <c r="G18" s="102">
        <v>2013</v>
      </c>
      <c r="H18" s="52">
        <v>0</v>
      </c>
      <c r="I18" s="5"/>
      <c r="J18" s="5"/>
    </row>
    <row r="19" spans="2:10" ht="15.75">
      <c r="B19" s="55" t="s">
        <v>291</v>
      </c>
      <c r="C19" s="56" t="s">
        <v>13</v>
      </c>
      <c r="D19" s="58" t="s">
        <v>536</v>
      </c>
      <c r="E19" s="62" t="s">
        <v>501</v>
      </c>
      <c r="F19" s="101">
        <v>830</v>
      </c>
      <c r="G19" s="102">
        <v>2013</v>
      </c>
      <c r="H19" s="52">
        <v>0</v>
      </c>
      <c r="I19" s="5"/>
      <c r="J19" s="5"/>
    </row>
    <row r="20" spans="2:10" ht="15.75">
      <c r="B20" s="55" t="s">
        <v>292</v>
      </c>
      <c r="C20" s="56" t="s">
        <v>14</v>
      </c>
      <c r="D20" s="58" t="s">
        <v>536</v>
      </c>
      <c r="E20" s="62" t="s">
        <v>501</v>
      </c>
      <c r="F20" s="101">
        <v>830</v>
      </c>
      <c r="G20" s="102">
        <v>2013</v>
      </c>
      <c r="H20" s="52">
        <v>0</v>
      </c>
      <c r="I20" s="5"/>
      <c r="J20" s="5"/>
    </row>
    <row r="21" spans="2:10" ht="15.75">
      <c r="B21" s="55" t="s">
        <v>293</v>
      </c>
      <c r="C21" s="56" t="s">
        <v>15</v>
      </c>
      <c r="D21" s="58" t="s">
        <v>536</v>
      </c>
      <c r="E21" s="62" t="s">
        <v>501</v>
      </c>
      <c r="F21" s="101">
        <v>830</v>
      </c>
      <c r="G21" s="102">
        <v>2013</v>
      </c>
      <c r="H21" s="52">
        <v>0</v>
      </c>
      <c r="I21" s="5"/>
      <c r="J21" s="5"/>
    </row>
    <row r="22" spans="2:10" ht="15.75">
      <c r="B22" s="55" t="s">
        <v>294</v>
      </c>
      <c r="C22" s="56" t="s">
        <v>295</v>
      </c>
      <c r="D22" s="58" t="s">
        <v>536</v>
      </c>
      <c r="E22" s="62" t="s">
        <v>501</v>
      </c>
      <c r="F22" s="101">
        <v>830</v>
      </c>
      <c r="G22" s="102">
        <v>2013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ITAPISSUMA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0</v>
      </c>
      <c r="F10" s="5"/>
      <c r="G10" s="5"/>
      <c r="I10" s="100" t="s">
        <v>498</v>
      </c>
    </row>
    <row r="11" spans="2:9" ht="15.75">
      <c r="B11" s="55" t="s">
        <v>283</v>
      </c>
      <c r="C11" s="56" t="s">
        <v>5</v>
      </c>
      <c r="D11" s="58" t="s">
        <v>536</v>
      </c>
      <c r="E11" s="52">
        <v>0</v>
      </c>
      <c r="F11" s="5"/>
      <c r="G11" s="5"/>
      <c r="I11" s="99" t="s">
        <v>499</v>
      </c>
    </row>
    <row r="12" spans="2:9" ht="15.75">
      <c r="B12" s="55" t="s">
        <v>284</v>
      </c>
      <c r="C12" s="56" t="s">
        <v>6</v>
      </c>
      <c r="D12" s="58" t="s">
        <v>536</v>
      </c>
      <c r="E12" s="52">
        <v>0</v>
      </c>
      <c r="F12" s="5"/>
      <c r="G12" s="5"/>
      <c r="I12" s="99" t="s">
        <v>500</v>
      </c>
    </row>
    <row r="13" spans="2:9" ht="15.75">
      <c r="B13" s="55" t="s">
        <v>285</v>
      </c>
      <c r="C13" s="56" t="s">
        <v>7</v>
      </c>
      <c r="D13" s="58" t="s">
        <v>536</v>
      </c>
      <c r="E13" s="52">
        <v>0</v>
      </c>
      <c r="F13" s="5"/>
      <c r="G13" s="5"/>
      <c r="I13" s="99" t="s">
        <v>501</v>
      </c>
    </row>
    <row r="14" spans="2:7" ht="15.75">
      <c r="B14" s="55" t="s">
        <v>286</v>
      </c>
      <c r="C14" s="56" t="s">
        <v>8</v>
      </c>
      <c r="D14" s="58" t="s">
        <v>536</v>
      </c>
      <c r="E14" s="52">
        <v>0</v>
      </c>
      <c r="F14" s="5"/>
      <c r="G14" s="5"/>
    </row>
    <row r="15" spans="2:7" ht="15.75">
      <c r="B15" s="55" t="s">
        <v>287</v>
      </c>
      <c r="C15" s="56" t="s">
        <v>9</v>
      </c>
      <c r="D15" s="58" t="s">
        <v>536</v>
      </c>
      <c r="E15" s="52">
        <v>0</v>
      </c>
      <c r="F15" s="5"/>
      <c r="G15" s="5"/>
    </row>
    <row r="16" spans="2:7" ht="15.75">
      <c r="B16" s="55" t="s">
        <v>288</v>
      </c>
      <c r="C16" s="56" t="s">
        <v>10</v>
      </c>
      <c r="D16" s="58" t="s">
        <v>536</v>
      </c>
      <c r="E16" s="52">
        <v>0</v>
      </c>
      <c r="F16" s="5"/>
      <c r="G16" s="5"/>
    </row>
    <row r="17" spans="2:7" ht="15.75">
      <c r="B17" s="55" t="s">
        <v>289</v>
      </c>
      <c r="C17" s="56" t="s">
        <v>11</v>
      </c>
      <c r="D17" s="58" t="s">
        <v>536</v>
      </c>
      <c r="E17" s="52">
        <v>0</v>
      </c>
      <c r="F17" s="5"/>
      <c r="G17" s="5"/>
    </row>
    <row r="18" spans="2:7" ht="15.75">
      <c r="B18" s="55" t="s">
        <v>290</v>
      </c>
      <c r="C18" s="56" t="s">
        <v>12</v>
      </c>
      <c r="D18" s="58" t="s">
        <v>536</v>
      </c>
      <c r="E18" s="52">
        <v>0</v>
      </c>
      <c r="F18" s="5"/>
      <c r="G18" s="5"/>
    </row>
    <row r="19" spans="2:7" ht="15.75">
      <c r="B19" s="55" t="s">
        <v>291</v>
      </c>
      <c r="C19" s="56" t="s">
        <v>13</v>
      </c>
      <c r="D19" s="58" t="s">
        <v>536</v>
      </c>
      <c r="E19" s="52">
        <v>0</v>
      </c>
      <c r="F19" s="5"/>
      <c r="G19" s="5"/>
    </row>
    <row r="20" spans="2:7" ht="15.75">
      <c r="B20" s="55" t="s">
        <v>292</v>
      </c>
      <c r="C20" s="56" t="s">
        <v>14</v>
      </c>
      <c r="D20" s="58" t="s">
        <v>536</v>
      </c>
      <c r="E20" s="52">
        <v>0</v>
      </c>
      <c r="F20" s="5"/>
      <c r="G20" s="5"/>
    </row>
    <row r="21" spans="2:7" ht="15.75">
      <c r="B21" s="55" t="s">
        <v>293</v>
      </c>
      <c r="C21" s="56" t="s">
        <v>15</v>
      </c>
      <c r="D21" s="58" t="s">
        <v>536</v>
      </c>
      <c r="E21" s="52">
        <v>0</v>
      </c>
      <c r="F21" s="5"/>
      <c r="G21" s="5"/>
    </row>
    <row r="22" spans="2:7" ht="15.75">
      <c r="B22" s="55" t="s">
        <v>294</v>
      </c>
      <c r="C22" s="56" t="s">
        <v>295</v>
      </c>
      <c r="D22" s="58" t="s">
        <v>536</v>
      </c>
      <c r="E22" s="52">
        <v>0</v>
      </c>
      <c r="F22" s="5"/>
      <c r="G22" s="5"/>
    </row>
    <row r="23" spans="2:7" ht="15.75">
      <c r="B23" s="55"/>
      <c r="C23" s="56" t="s">
        <v>35</v>
      </c>
      <c r="D23" s="58"/>
      <c r="E23" s="167">
        <f>SUM(E10:E22)</f>
        <v>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7"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2016-03-02T12:44:26Z</cp:lastPrinted>
  <dcterms:created xsi:type="dcterms:W3CDTF">2010-03-02T11:44:00Z</dcterms:created>
  <dcterms:modified xsi:type="dcterms:W3CDTF">2022-03-15T16:06:31Z</dcterms:modified>
  <cp:category/>
  <cp:version/>
  <cp:contentType/>
  <cp:contentStatus/>
</cp:coreProperties>
</file>